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60" yWindow="420" windowWidth="28040" windowHeight="17440" tabRatio="537" activeTab="0"/>
  </bookViews>
  <sheets>
    <sheet name="BASE 1" sheetId="1" r:id="rId1"/>
    <sheet name="BASE 2" sheetId="2" r:id="rId2"/>
    <sheet name="BASE 3" sheetId="3" r:id="rId3"/>
    <sheet name="BUILD 1" sheetId="4" r:id="rId4"/>
    <sheet name="BUILD 2" sheetId="5" r:id="rId5"/>
    <sheet name="PEAK" sheetId="6" r:id="rId6"/>
    <sheet name="Ausgleichsfaktoren" sheetId="7" r:id="rId7"/>
  </sheets>
  <definedNames/>
  <calcPr fullCalcOnLoad="1"/>
</workbook>
</file>

<file path=xl/comments1.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X5"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45" authorId="0">
      <text>
        <r>
          <rPr>
            <b/>
            <sz val="11"/>
            <rFont val="Arial"/>
            <family val="0"/>
          </rPr>
          <t>Krafttraining Phase 3: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19"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32"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M10" authorId="0">
      <text>
        <r>
          <rPr>
            <sz val="11"/>
            <rFont val="Arial"/>
            <family val="0"/>
          </rPr>
          <t>Ausführung der Einheit:
Locker starten. Wenn die Beine nach 15 Minuten ok sind, etwas steigern bis oberes GA1. Letzte 15 Minuten wieder locker.</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22" authorId="0">
      <text>
        <r>
          <rPr>
            <sz val="11"/>
            <rFont val="Arial"/>
            <family val="0"/>
          </rPr>
          <t>Lockerer Lauf nach Gefühl.</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List>
</comments>
</file>

<file path=xl/comments2.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X5"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19"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32"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2" authorId="0">
      <text>
        <r>
          <rPr>
            <sz val="11"/>
            <rFont val="Arial"/>
            <family val="0"/>
          </rPr>
          <t>Lockerer Lauf nach Gefühl.</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List>
</comments>
</file>

<file path=xl/comments3.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8" authorId="0">
      <text>
        <r>
          <rPr>
            <sz val="11"/>
            <rFont val="Arial"/>
            <family val="0"/>
          </rPr>
          <t>Lockerer Lauf nach Gefühl.</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2" authorId="0">
      <text>
        <r>
          <rPr>
            <sz val="11"/>
            <rFont val="Arial"/>
            <family val="0"/>
          </rPr>
          <t>Lockerer Lauf nach Gefühl.</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Locker baden, kein hartes Training! 
Zum Schluss 6x 25 Meter sprinten.
Diese Einheit ist optional und kann ausgelassen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4.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45" authorId="0">
      <text>
        <r>
          <rPr>
            <b/>
            <sz val="9"/>
            <rFont val="Geneva"/>
            <family val="0"/>
          </rPr>
          <t>Allgemeine Informationen zur aktuellen Trainingsphase (PREP, BASE, BUILD, PEAK) und zu den einzelnen Trainingswochen gibt es unter 
www.x-athlon.de</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9" authorId="0">
      <text>
        <r>
          <rPr>
            <sz val="11"/>
            <rFont val="Arial"/>
            <family val="0"/>
          </rPr>
          <t xml:space="preserve">Ausführung der Einheit:
Locker starten, nach 20 Minuten einige Steigerungen einbauen, z.B. 4 x 90 sec. GA4 oder schneller. 
</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3" authorId="0">
      <text>
        <r>
          <rPr>
            <sz val="11"/>
            <rFont val="Arial"/>
            <family val="0"/>
          </rPr>
          <t xml:space="preserve">Ausführung der Einheit:
Locker starten, nach 20 Minuten einige Steigerungen einbauen, z.B. 4 x 90 sec. GA4 oder schneller. 
</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6"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List>
</comments>
</file>

<file path=xl/comments5.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4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M46" authorId="0">
      <text>
        <r>
          <rPr>
            <sz val="11"/>
            <rFont val="Arial"/>
            <family val="0"/>
          </rPr>
          <t xml:space="preserve">Locker starten, nach 20 Minuten einige Steigerungen einbauen, z.B. 4 x 90 sec. GA4 oder schneller. 
</t>
        </r>
      </text>
    </comment>
    <comment ref="J51" authorId="1">
      <text>
        <r>
          <rPr>
            <sz val="11"/>
            <rFont val="Arial"/>
            <family val="0"/>
          </rPr>
          <t>Nach dem Schwimmen die vorbereitete Verpflegung essen und trinken, dann auf's Rad, Tempogestaltung wie im Wettkampf:
- 45 Minuten mittleres bis oberes GA1
- dann steigern bis zum geplanten Wettkampftempo, nach unserer Tabelle des CP30-Tests wäre das im GA2-Bereich (sehr starke Biker bis unteres GA3 auf unserer Skala)
- sobald man das Gefühl für das mögliche Wettkampftempo bei Hauptwettkampf hat, dreht man noch eine Spur mehr auf
- letzte 15 Minuten Vollgas fahren
Wechsel zum Lauf
Wichtig: Essen und Trinken wie im Wettkampf. Renn-Equipment testen.</t>
        </r>
      </text>
    </comment>
    <comment ref="M51" authorId="0">
      <text>
        <r>
          <rPr>
            <sz val="11"/>
            <rFont val="Arial"/>
            <family val="0"/>
          </rPr>
          <t xml:space="preserve">Ausführung der Einheit:
Koppellauf direkt nach Rad. Keine Hektik, ein paar Minuten Pause spielen keine Rolle. Bereitgestelltes Energiegetränk, Bananen etc. verzehren, dazu eine Banane oder ein Gel in die Faust und locker los! Flüssigkeitsaufnahme unterwegs ist sehr wichtig (evtl. Getränke im Gebüsch/Kofferraum deponieren und kurze Runden laufen).
Erstes Drittel  locker im GA1, dann steigern bis zu einem Tempo schneller als Renntempo. Letzte 20-30 Minuten hart laufen.
Wichtig:
- stark finishen! Beurteilt die gesamte Koppeleinheit danach, wie gut Ihr am Schluss gelaufen seid (ob Ihr Euch stark gefühlt habt, wie die Ernährung geklappt hat etc.). Wer beim Laufen eingeht, analysiert abends kritisch die gewählte Radpace und die Kalorienaufnahme.
</t>
        </r>
      </text>
    </comment>
    <comment ref="G51" authorId="0">
      <text>
        <r>
          <rPr>
            <sz val="11"/>
            <rFont val="Arial"/>
            <family val="0"/>
          </rPr>
          <t>Abschlußtraining: Letzter richtig harter Tag, danach wird getapert.
Ausführung: Alle drei Disziplinen als Wettkampf-Simulation hintereinander. Schwimmen im See mit Neo, 60 Minuten im geplanten Wettkampftempo.</t>
        </r>
      </text>
    </comment>
    <comment ref="G45" authorId="0">
      <text>
        <r>
          <rPr>
            <sz val="11"/>
            <rFont val="Arial"/>
            <family val="0"/>
          </rPr>
          <t>Schwimmprogramme zur Verbesserung der Kraftausdauer unter 
http://www.x-athlon.de/index.php?option=com_content&amp;task=view&amp;id=130&amp;Itemid=49</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48" authorId="0">
      <text>
        <r>
          <rPr>
            <sz val="11"/>
            <rFont val="Arial"/>
            <family val="0"/>
          </rPr>
          <t xml:space="preserve">Locker starten, nach 20 Minuten einige Steigerungen einbauen, z.B. 4 x 90 sec. GA4 oder schneller. 
</t>
        </r>
      </text>
    </comment>
    <comment ref="M9"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M23"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M36"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List>
</comments>
</file>

<file path=xl/comments6.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B38" authorId="0">
      <text>
        <r>
          <rPr>
            <sz val="11"/>
            <rFont val="Arial"/>
            <family val="0"/>
          </rPr>
          <t>Datum des Hauptwettkampfes:
Bitte im nebenstehenden Feld das Datum des Hauptwettkampfes eingeben. Alle anderen Datumsfelder errechnen sich dann automatisch.
Bitte achten Sie darauf, die jeweils aktuelle Fassung dieses Trainingsplans bei www.x-athlon.de zu laden.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G8" authorId="0">
      <text>
        <r>
          <rPr>
            <sz val="11"/>
            <rFont val="Arial"/>
            <family val="0"/>
          </rPr>
          <t>Schwimmprogramme zur Verbesserung der Kraftausdauer unter 
http://www.x-athlon.de/index.php?option=com_content&amp;task=view&amp;id=130&amp;Itemid=49</t>
        </r>
      </text>
    </comment>
    <comment ref="G10" authorId="0">
      <text>
        <r>
          <rPr>
            <sz val="11"/>
            <rFont val="Arial"/>
            <family val="0"/>
          </rPr>
          <t xml:space="preserve">Schwimmprogramme zur Verbesserung der Ausdauer unter 
http://www.x-athlon.de/index.php?option=com_content&amp;task=view&amp;id=129&amp;Itemid=49
</t>
        </r>
      </text>
    </comment>
    <comment ref="G32" authorId="0">
      <text>
        <r>
          <rPr>
            <sz val="11"/>
            <rFont val="Arial"/>
            <family val="0"/>
          </rPr>
          <t>Ausführung der Einheit:
Wie im Wettkampf: Im See mit Neo
Einschwimmen
6x 90 Sekunden GA4 mit 60 Sekunden Pause
einige Minuten locker
20 Minuten im geplanten Wettkampftempo
Übungen zur Orientierung und Zuglänge</t>
        </r>
      </text>
    </comment>
    <comment ref="M33" authorId="0">
      <text>
        <r>
          <rPr>
            <sz val="11"/>
            <rFont val="Arial"/>
            <family val="0"/>
          </rPr>
          <t>Ausführung der Einheit:
15 Minuten locker, dann 
5x 90 Sekunden GA4 mit Pause 3 min. Pausen locker traben oder gehen/traben.
Auslaufen.</t>
        </r>
      </text>
    </comment>
    <comment ref="G34" authorId="0">
      <text>
        <r>
          <rPr>
            <sz val="11"/>
            <rFont val="Arial"/>
            <family val="0"/>
          </rPr>
          <t>Ausführung der Einheit:
Wie im Wettkampf: Im See mit Neo
Einschwimmen
lockere Einheit nach Gefühl.</t>
        </r>
      </text>
    </comment>
    <comment ref="J34" authorId="1">
      <text>
        <r>
          <rPr>
            <sz val="11"/>
            <rFont val="Arial"/>
            <family val="0"/>
          </rPr>
          <t xml:space="preserve">Ausführung der Einheit: 
Locker einfahren.
4x 90 Sekunden GA4. Pausen nach Gefühl.
Ausfahren.
</t>
        </r>
      </text>
    </comment>
    <comment ref="J35" authorId="1">
      <text>
        <r>
          <rPr>
            <sz val="11"/>
            <rFont val="Arial"/>
            <family val="0"/>
          </rPr>
          <t>Ausführung der Einheit: 
Einfahren
2x 90 Sekunden GA4, Pause nach Gefühl
Ausfahren</t>
        </r>
      </text>
    </comment>
    <comment ref="M35" authorId="0">
      <text>
        <r>
          <rPr>
            <sz val="11"/>
            <rFont val="Arial"/>
            <family val="0"/>
          </rPr>
          <t>Ausführung der Einheit:
Koppellauf direkt nach Rad. Keine Hektik, ein paar Minuten Pause spielen keine Rolle. 
Lockerer Lauf, 
Einlaufen
2x 90 Sekunden GA4, 
auslaufen.</t>
        </r>
      </text>
    </comment>
    <comment ref="G35" authorId="0">
      <text>
        <r>
          <rPr>
            <sz val="11"/>
            <rFont val="Arial"/>
            <family val="0"/>
          </rPr>
          <t>Ausführung der Einheit:
Wie im Wettkampf: Im See mit Neo
Einschwimmen
lockere Einheit nach Gefühl.
Einheit nur optional. Im Zweifel streichen.</t>
        </r>
      </text>
    </comment>
    <comment ref="G37" authorId="0">
      <text>
        <r>
          <rPr>
            <sz val="11"/>
            <rFont val="Arial"/>
            <family val="0"/>
          </rPr>
          <t>Ausführung der Einheit:
Wie im Wettkampf: Im See mit Neo
Einschwimmen
lockere Einheit nach Gefühl.</t>
        </r>
      </text>
    </comment>
    <comment ref="J37" authorId="1">
      <text>
        <r>
          <rPr>
            <sz val="11"/>
            <rFont val="Arial"/>
            <family val="0"/>
          </rPr>
          <t>Ausführung der Einheit: 
Einfahren
3-4x 30 Sekunden GA4, Pause nach Gefühl
Ausfahren</t>
        </r>
      </text>
    </comment>
    <comment ref="M37" authorId="0">
      <text>
        <r>
          <rPr>
            <sz val="11"/>
            <rFont val="Arial"/>
            <family val="0"/>
          </rPr>
          <t>Ausführung der Einheit:
Koppellauf direkt nach Rad. Keine Hektik, ein paar Minuten Pause spielen keine Rolle. 
Lockerer Lauf, 
Einlaufen
3-4x 30 Sekunden GA4, 
auslaufen.</t>
        </r>
      </text>
    </comment>
    <comment ref="A44" authorId="1">
      <text>
        <r>
          <rPr>
            <b/>
            <sz val="9"/>
            <rFont val="Geneva"/>
            <family val="0"/>
          </rPr>
          <t>Dieser Trainingsplan ist frei veränderbar. Er kann mit MS Excel auf die eigenen Bedürfnisse angepasst werden.
Alle Rechte vorbehalten. 
www.triathlon-szene.de</t>
        </r>
      </text>
    </comment>
    <comment ref="J7"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11"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1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21"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sz val="11"/>
            <rFont val="Arial"/>
            <family val="0"/>
          </rPr>
          <t>Schwimmprogramme zur Verbesserung der Kraftausdauer unter 
http://www.x-athlon.de/index.php?option=com_content&amp;task=view&amp;id=130&amp;Itemid=49</t>
        </r>
      </text>
    </comment>
    <comment ref="G24" authorId="0">
      <text>
        <r>
          <rPr>
            <sz val="11"/>
            <rFont val="Arial"/>
            <family val="0"/>
          </rPr>
          <t xml:space="preserve">Schwimmprogramme zur Verbesserung der Ausdauer unter 
http://www.x-athlon.de/index.php?option=com_content&amp;task=view&amp;id=129&amp;Itemid=49
</t>
        </r>
      </text>
    </comment>
    <comment ref="J25"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25"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7.xml><?xml version="1.0" encoding="utf-8"?>
<comments xmlns="http://schemas.openxmlformats.org/spreadsheetml/2006/main">
  <authors>
    <author>Dirk Beppler</author>
  </authors>
  <commentList>
    <comment ref="C2" authorId="0">
      <text>
        <r>
          <rPr>
            <b/>
            <sz val="9"/>
            <rFont val="Geneva"/>
            <family val="0"/>
          </rPr>
          <t>Hier eintragen, wieviele  Kilometer Ihr in einer Stunden Training durchschnittlich schwimmt.
Wer pro Trainingsstunde 3 km schwimmt, trägt hier "3" ein.
Die Zahl dient nur der groben Orientierung.</t>
        </r>
      </text>
    </comment>
    <comment ref="C3" authorId="0">
      <text>
        <r>
          <rPr>
            <b/>
            <sz val="9"/>
            <rFont val="Geneva"/>
            <family val="0"/>
          </rPr>
          <t>Hier eintragen, wie schnell  Ihr durschnittlich im Training unterwegs seid, gerechnet über eine ganze Woche.
Wer im Wochenschnitt mit 27 km/h fährt, trägt hier "27" ein.
Die Zahl dient nur der groben Orientierung.</t>
        </r>
      </text>
    </comment>
    <comment ref="C4" authorId="0">
      <text>
        <r>
          <rPr>
            <b/>
            <sz val="9"/>
            <rFont val="Geneva"/>
            <family val="0"/>
          </rPr>
          <t>Hier das durchschnittliche Lauftempo eintragen, gerechnet über eine  ganze Woche.
Wer durchschnittlich mit 12 Kilometer pro Stunde bewältigt, trägt hier "12" ein.
Die Zahl dient nur der groben Orientierung.</t>
        </r>
      </text>
    </comment>
  </commentList>
</comments>
</file>

<file path=xl/sharedStrings.xml><?xml version="1.0" encoding="utf-8"?>
<sst xmlns="http://schemas.openxmlformats.org/spreadsheetml/2006/main" count="1582" uniqueCount="83">
  <si>
    <t>Datum</t>
  </si>
  <si>
    <t>Tag</t>
  </si>
  <si>
    <t>Lauf</t>
  </si>
  <si>
    <t>Pace</t>
  </si>
  <si>
    <t>Ausführung</t>
  </si>
  <si>
    <t>Swim</t>
  </si>
  <si>
    <t>Rad</t>
  </si>
  <si>
    <t>Mo</t>
  </si>
  <si>
    <t>Di</t>
  </si>
  <si>
    <t>Mi</t>
  </si>
  <si>
    <t>Do</t>
  </si>
  <si>
    <t>Fr</t>
  </si>
  <si>
    <t>So</t>
  </si>
  <si>
    <t>Sa</t>
  </si>
  <si>
    <t>Schwimmen</t>
  </si>
  <si>
    <t>Radfahren</t>
  </si>
  <si>
    <t>Laufen</t>
  </si>
  <si>
    <t>Stunden</t>
  </si>
  <si>
    <t>Kilometer</t>
  </si>
  <si>
    <t>Ausgleichsfaktoren:</t>
  </si>
  <si>
    <t>Tempo GA1 in km/h</t>
  </si>
  <si>
    <t>Kraft</t>
  </si>
  <si>
    <t>Periode</t>
  </si>
  <si>
    <t>Wochenziele</t>
  </si>
  <si>
    <t>Ausdauer</t>
  </si>
  <si>
    <t>Speedskills</t>
  </si>
  <si>
    <t>Testprotokoll</t>
  </si>
  <si>
    <t>Periode:</t>
  </si>
  <si>
    <t>Schwimmen 500m:</t>
  </si>
  <si>
    <t>Lauf CP20:</t>
  </si>
  <si>
    <t>Woche:</t>
  </si>
  <si>
    <t>Puls</t>
  </si>
  <si>
    <t>Zeit</t>
  </si>
  <si>
    <t>100 m</t>
  </si>
  <si>
    <t>Sollstunden</t>
  </si>
  <si>
    <t>SUM</t>
  </si>
  <si>
    <t>Probleme</t>
  </si>
  <si>
    <t>Erfolge</t>
  </si>
  <si>
    <t>Gesundheit</t>
  </si>
  <si>
    <t>» Forum</t>
  </si>
  <si>
    <t>» Magazin</t>
  </si>
  <si>
    <t>Wochensummen:</t>
  </si>
  <si>
    <t>Die unten stehen den Zahlen nicht verändern!</t>
  </si>
  <si>
    <t>Test</t>
  </si>
  <si>
    <t>&lt; GA 3  &gt;</t>
  </si>
  <si>
    <t>&lt; GA 1  &gt;</t>
  </si>
  <si>
    <t>&lt; GA 2  &gt;</t>
  </si>
  <si>
    <t>&lt; GA 4  &gt;</t>
  </si>
  <si>
    <t>Puls Bike</t>
  </si>
  <si>
    <t>&lt; Schwelle  &gt;</t>
  </si>
  <si>
    <t>&lt; Anaerob &gt;</t>
  </si>
  <si>
    <t>Bike CP30</t>
  </si>
  <si>
    <t>Puls Lauf</t>
  </si>
  <si>
    <t>Hinweis</t>
  </si>
  <si>
    <t>Dauerlauf</t>
  </si>
  <si>
    <t>1;3</t>
  </si>
  <si>
    <t>BASE 3</t>
  </si>
  <si>
    <t>BASE 1</t>
  </si>
  <si>
    <t>BASE 2</t>
  </si>
  <si>
    <t>BUILD 1</t>
  </si>
  <si>
    <t>BUILD 2</t>
  </si>
  <si>
    <t>PEAK 1</t>
  </si>
  <si>
    <t>PEAK 2</t>
  </si>
  <si>
    <t>Musk. Ausd.</t>
  </si>
  <si>
    <t>Maximalkraftphase</t>
  </si>
  <si>
    <t>Erhaltungsphase</t>
  </si>
  <si>
    <t>Flach</t>
  </si>
  <si>
    <t>RACE</t>
  </si>
  <si>
    <t>Rolle</t>
  </si>
  <si>
    <t>locker</t>
  </si>
  <si>
    <t>(klick)</t>
  </si>
  <si>
    <t>1;4</t>
  </si>
  <si>
    <t>WK-Training</t>
  </si>
  <si>
    <t>1;2/3</t>
  </si>
  <si>
    <t>1,2,4</t>
  </si>
  <si>
    <t>Kraftausdauer</t>
  </si>
  <si>
    <t>Legende unter http://www.triathlon-szene.de/index.php?option=com_content&amp;task=blogcategory&amp;id=19&amp;Itemid=52</t>
  </si>
  <si>
    <t>» Quelle: www.triathlon-szene.de</t>
  </si>
  <si>
    <t>» So werden die Tests durchgeführt</t>
  </si>
  <si>
    <t>Triathlon-Filmarchiv</t>
  </si>
  <si>
    <t>1;3;4</t>
  </si>
  <si>
    <t>TDL</t>
  </si>
  <si>
    <t>Rekom</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</si>
</sst>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d/\ mmm"/>
    <numFmt numFmtId="189" formatCode="[h]:mm"/>
    <numFmt numFmtId="190" formatCode="0.0"/>
    <numFmt numFmtId="191" formatCode="0.0000"/>
    <numFmt numFmtId="192" formatCode="h"/>
    <numFmt numFmtId="193" formatCode="[hh]"/>
  </numFmts>
  <fonts count="21">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b/>
      <sz val="10"/>
      <name val="Arial"/>
      <family val="0"/>
    </font>
    <font>
      <sz val="10"/>
      <name val="Arial"/>
      <family val="0"/>
    </font>
    <font>
      <sz val="9"/>
      <name val="Arial"/>
      <family val="0"/>
    </font>
    <font>
      <b/>
      <sz val="9"/>
      <name val="Arial"/>
      <family val="0"/>
    </font>
    <font>
      <b/>
      <sz val="11"/>
      <name val="Arial"/>
      <family val="0"/>
    </font>
    <font>
      <b/>
      <sz val="12"/>
      <name val="Arial"/>
      <family val="0"/>
    </font>
    <font>
      <sz val="11"/>
      <name val="Arial"/>
      <family val="0"/>
    </font>
    <font>
      <u val="single"/>
      <sz val="9"/>
      <color indexed="12"/>
      <name val="Arial"/>
      <family val="0"/>
    </font>
    <font>
      <sz val="1"/>
      <name val="Verdana"/>
      <family val="0"/>
    </font>
    <font>
      <sz val="8"/>
      <name val="Verdana"/>
      <family val="0"/>
    </font>
    <font>
      <sz val="10"/>
      <color indexed="8"/>
      <name val="Arial"/>
      <family val="0"/>
    </font>
    <font>
      <sz val="10"/>
      <color indexed="51"/>
      <name val="Arial"/>
      <family val="0"/>
    </font>
    <font>
      <b/>
      <sz val="12"/>
      <color indexed="10"/>
      <name val="Arial"/>
      <family val="0"/>
    </font>
    <font>
      <b/>
      <sz val="8"/>
      <name val="Geneva"/>
      <family val="2"/>
    </font>
  </fonts>
  <fills count="14">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55"/>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9"/>
        <bgColor indexed="64"/>
      </patternFill>
    </fill>
  </fills>
  <borders count="27">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top style="medium">
        <color indexed="8"/>
      </top>
      <bottom style="medium">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medium">
        <color indexed="8"/>
      </left>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70">
    <xf numFmtId="0" fontId="0" fillId="0" borderId="0" xfId="0" applyAlignment="1">
      <alignment/>
    </xf>
    <xf numFmtId="0" fontId="7" fillId="2" borderId="1"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9" fillId="3" borderId="0" xfId="0" applyFont="1" applyFill="1" applyAlignment="1">
      <alignment/>
    </xf>
    <xf numFmtId="188" fontId="9" fillId="3" borderId="0" xfId="0" applyNumberFormat="1" applyFont="1" applyFill="1" applyAlignment="1">
      <alignment/>
    </xf>
    <xf numFmtId="0" fontId="10" fillId="3" borderId="4" xfId="0" applyFont="1" applyFill="1" applyBorder="1" applyAlignment="1">
      <alignment/>
    </xf>
    <xf numFmtId="0" fontId="9" fillId="3" borderId="4" xfId="0" applyFont="1" applyFill="1" applyBorder="1" applyAlignment="1">
      <alignment/>
    </xf>
    <xf numFmtId="0" fontId="9" fillId="0" borderId="5" xfId="0" applyFont="1" applyBorder="1" applyAlignment="1">
      <alignment/>
    </xf>
    <xf numFmtId="188" fontId="9" fillId="0" borderId="5" xfId="0" applyNumberFormat="1" applyFont="1" applyBorder="1" applyAlignment="1">
      <alignment/>
    </xf>
    <xf numFmtId="20" fontId="10" fillId="4" borderId="6" xfId="0" applyNumberFormat="1" applyFont="1" applyFill="1" applyBorder="1" applyAlignment="1">
      <alignment/>
    </xf>
    <xf numFmtId="0" fontId="9" fillId="4" borderId="6" xfId="0" applyFont="1" applyFill="1" applyBorder="1" applyAlignment="1">
      <alignment/>
    </xf>
    <xf numFmtId="0" fontId="9" fillId="5" borderId="6" xfId="0" applyFont="1" applyFill="1" applyBorder="1" applyAlignment="1">
      <alignment/>
    </xf>
    <xf numFmtId="0" fontId="9" fillId="0" borderId="6" xfId="0" applyFont="1" applyBorder="1" applyAlignment="1">
      <alignment/>
    </xf>
    <xf numFmtId="20" fontId="10" fillId="4" borderId="7" xfId="0" applyNumberFormat="1" applyFont="1" applyFill="1" applyBorder="1" applyAlignment="1">
      <alignment/>
    </xf>
    <xf numFmtId="0" fontId="9" fillId="4" borderId="7" xfId="0" applyFont="1" applyFill="1" applyBorder="1" applyAlignment="1">
      <alignment/>
    </xf>
    <xf numFmtId="20" fontId="10" fillId="4" borderId="5" xfId="0" applyNumberFormat="1" applyFont="1" applyFill="1" applyBorder="1" applyAlignment="1">
      <alignment/>
    </xf>
    <xf numFmtId="0" fontId="9" fillId="4" borderId="5" xfId="0" applyFont="1" applyFill="1" applyBorder="1" applyAlignment="1">
      <alignment/>
    </xf>
    <xf numFmtId="190" fontId="7" fillId="6" borderId="8" xfId="0" applyNumberFormat="1" applyFont="1" applyFill="1" applyBorder="1" applyAlignment="1">
      <alignment/>
    </xf>
    <xf numFmtId="0" fontId="8" fillId="6" borderId="9" xfId="0" applyFont="1" applyFill="1" applyBorder="1" applyAlignment="1">
      <alignment/>
    </xf>
    <xf numFmtId="190" fontId="7" fillId="2" borderId="0" xfId="0" applyNumberFormat="1" applyFont="1" applyFill="1" applyAlignment="1">
      <alignment horizontal="right"/>
    </xf>
    <xf numFmtId="0" fontId="7" fillId="2" borderId="6" xfId="0" applyFont="1" applyFill="1" applyBorder="1" applyAlignment="1">
      <alignment/>
    </xf>
    <xf numFmtId="188" fontId="7" fillId="2" borderId="6" xfId="0" applyNumberFormat="1" applyFont="1" applyFill="1" applyBorder="1" applyAlignment="1">
      <alignment/>
    </xf>
    <xf numFmtId="0" fontId="8" fillId="5" borderId="10" xfId="0" applyFont="1" applyFill="1" applyBorder="1" applyAlignment="1">
      <alignment/>
    </xf>
    <xf numFmtId="189" fontId="8" fillId="5" borderId="4" xfId="0" applyNumberFormat="1" applyFont="1" applyFill="1" applyBorder="1" applyAlignment="1">
      <alignment/>
    </xf>
    <xf numFmtId="193" fontId="8" fillId="5" borderId="4" xfId="0" applyNumberFormat="1" applyFont="1" applyFill="1" applyBorder="1" applyAlignment="1">
      <alignment/>
    </xf>
    <xf numFmtId="0" fontId="8" fillId="7" borderId="1" xfId="0" applyFont="1" applyFill="1" applyBorder="1" applyAlignment="1">
      <alignment/>
    </xf>
    <xf numFmtId="0" fontId="8" fillId="7" borderId="2" xfId="0" applyFont="1" applyFill="1" applyBorder="1" applyAlignment="1">
      <alignment/>
    </xf>
    <xf numFmtId="0" fontId="8" fillId="7" borderId="3" xfId="0" applyFont="1" applyFill="1" applyBorder="1" applyAlignment="1">
      <alignment/>
    </xf>
    <xf numFmtId="0" fontId="8" fillId="5" borderId="11" xfId="0" applyFont="1" applyFill="1" applyBorder="1" applyAlignment="1">
      <alignment/>
    </xf>
    <xf numFmtId="193" fontId="8" fillId="5" borderId="12" xfId="0" applyNumberFormat="1" applyFont="1" applyFill="1" applyBorder="1" applyAlignment="1">
      <alignment/>
    </xf>
    <xf numFmtId="0" fontId="8" fillId="5" borderId="1" xfId="0" applyFont="1" applyFill="1" applyBorder="1" applyAlignment="1">
      <alignment/>
    </xf>
    <xf numFmtId="189" fontId="7" fillId="5" borderId="8" xfId="0" applyNumberFormat="1" applyFont="1" applyFill="1" applyBorder="1" applyAlignment="1">
      <alignment/>
    </xf>
    <xf numFmtId="193" fontId="7" fillId="5" borderId="0" xfId="0" applyNumberFormat="1" applyFont="1" applyFill="1" applyAlignment="1">
      <alignment/>
    </xf>
    <xf numFmtId="190" fontId="8" fillId="5" borderId="0" xfId="0" applyNumberFormat="1" applyFont="1" applyFill="1" applyAlignment="1">
      <alignment/>
    </xf>
    <xf numFmtId="190" fontId="8" fillId="5" borderId="4" xfId="0" applyNumberFormat="1" applyFont="1" applyFill="1" applyBorder="1" applyAlignment="1">
      <alignment/>
    </xf>
    <xf numFmtId="0" fontId="8" fillId="7" borderId="10" xfId="0" applyFont="1" applyFill="1" applyBorder="1" applyAlignment="1">
      <alignment/>
    </xf>
    <xf numFmtId="0" fontId="8" fillId="7" borderId="5" xfId="0" applyFont="1" applyFill="1" applyBorder="1" applyAlignment="1">
      <alignment/>
    </xf>
    <xf numFmtId="0" fontId="8" fillId="7" borderId="13" xfId="0" applyFont="1" applyFill="1" applyBorder="1" applyAlignment="1">
      <alignment/>
    </xf>
    <xf numFmtId="0" fontId="8" fillId="5" borderId="12" xfId="0" applyFont="1" applyFill="1" applyBorder="1" applyAlignment="1">
      <alignment/>
    </xf>
    <xf numFmtId="190" fontId="8" fillId="5" borderId="12" xfId="0" applyNumberFormat="1" applyFont="1" applyFill="1" applyBorder="1" applyAlignment="1">
      <alignment/>
    </xf>
    <xf numFmtId="0" fontId="8" fillId="5" borderId="14" xfId="0" applyFont="1" applyFill="1" applyBorder="1" applyAlignment="1">
      <alignment/>
    </xf>
    <xf numFmtId="20" fontId="10" fillId="8" borderId="6" xfId="0" applyNumberFormat="1" applyFont="1" applyFill="1" applyBorder="1" applyAlignment="1">
      <alignment/>
    </xf>
    <xf numFmtId="0" fontId="9" fillId="8" borderId="6" xfId="0" applyFont="1" applyFill="1" applyBorder="1" applyAlignment="1">
      <alignment/>
    </xf>
    <xf numFmtId="20" fontId="10" fillId="8" borderId="7" xfId="0" applyNumberFormat="1" applyFont="1" applyFill="1" applyBorder="1" applyAlignment="1">
      <alignment/>
    </xf>
    <xf numFmtId="0" fontId="9" fillId="8" borderId="7" xfId="0" applyFont="1" applyFill="1" applyBorder="1" applyAlignment="1">
      <alignment/>
    </xf>
    <xf numFmtId="20" fontId="10" fillId="8" borderId="5" xfId="0" applyNumberFormat="1" applyFont="1" applyFill="1" applyBorder="1" applyAlignment="1">
      <alignment/>
    </xf>
    <xf numFmtId="0" fontId="7" fillId="6" borderId="8" xfId="0" applyFont="1" applyFill="1" applyBorder="1" applyAlignment="1">
      <alignment/>
    </xf>
    <xf numFmtId="20" fontId="10" fillId="2" borderId="6" xfId="0" applyNumberFormat="1" applyFont="1" applyFill="1" applyBorder="1" applyAlignment="1">
      <alignment/>
    </xf>
    <xf numFmtId="0" fontId="7" fillId="2" borderId="6" xfId="0" applyFont="1" applyFill="1" applyBorder="1" applyAlignment="1">
      <alignment horizontal="right"/>
    </xf>
    <xf numFmtId="0" fontId="9" fillId="5" borderId="6" xfId="0" applyFont="1" applyFill="1" applyBorder="1" applyAlignment="1">
      <alignment horizontal="center"/>
    </xf>
    <xf numFmtId="0" fontId="9" fillId="5" borderId="5" xfId="0" applyFont="1" applyFill="1" applyBorder="1" applyAlignment="1">
      <alignment horizontal="center"/>
    </xf>
    <xf numFmtId="0" fontId="9" fillId="2" borderId="6" xfId="0" applyFont="1" applyFill="1" applyBorder="1" applyAlignment="1">
      <alignment/>
    </xf>
    <xf numFmtId="188" fontId="9" fillId="4" borderId="5" xfId="0" applyNumberFormat="1" applyFont="1" applyFill="1" applyBorder="1" applyAlignment="1">
      <alignment/>
    </xf>
    <xf numFmtId="0" fontId="11" fillId="6" borderId="15" xfId="0" applyFont="1" applyFill="1" applyBorder="1" applyAlignment="1">
      <alignment/>
    </xf>
    <xf numFmtId="0" fontId="9" fillId="3" borderId="3" xfId="0" applyFont="1" applyFill="1" applyBorder="1" applyAlignment="1">
      <alignment/>
    </xf>
    <xf numFmtId="0" fontId="9" fillId="5" borderId="15" xfId="0" applyFont="1" applyFill="1" applyBorder="1" applyAlignment="1">
      <alignment/>
    </xf>
    <xf numFmtId="0" fontId="9" fillId="5" borderId="8" xfId="0" applyFont="1" applyFill="1" applyBorder="1" applyAlignment="1">
      <alignment/>
    </xf>
    <xf numFmtId="0" fontId="9" fillId="5" borderId="9" xfId="0" applyFont="1" applyFill="1" applyBorder="1" applyAlignment="1">
      <alignment/>
    </xf>
    <xf numFmtId="0" fontId="9" fillId="5" borderId="1" xfId="0" applyFont="1" applyFill="1" applyBorder="1" applyAlignment="1">
      <alignment/>
    </xf>
    <xf numFmtId="0" fontId="12" fillId="5" borderId="0" xfId="0" applyFont="1" applyFill="1" applyBorder="1" applyAlignment="1">
      <alignment/>
    </xf>
    <xf numFmtId="0" fontId="9" fillId="5" borderId="0" xfId="0" applyFont="1" applyFill="1" applyBorder="1" applyAlignment="1">
      <alignment/>
    </xf>
    <xf numFmtId="0" fontId="9" fillId="5" borderId="3" xfId="0" applyFont="1" applyFill="1" applyBorder="1" applyAlignment="1">
      <alignment/>
    </xf>
    <xf numFmtId="0" fontId="10" fillId="5" borderId="11" xfId="0" applyFont="1" applyFill="1" applyBorder="1" applyAlignment="1">
      <alignment/>
    </xf>
    <xf numFmtId="0" fontId="11" fillId="6" borderId="8" xfId="0" applyFont="1" applyFill="1" applyBorder="1" applyAlignment="1">
      <alignment/>
    </xf>
    <xf numFmtId="0" fontId="11" fillId="6" borderId="9" xfId="0" applyFont="1" applyFill="1" applyBorder="1" applyAlignment="1">
      <alignment/>
    </xf>
    <xf numFmtId="0" fontId="9" fillId="2" borderId="11" xfId="0" applyFont="1" applyFill="1" applyBorder="1" applyAlignment="1">
      <alignment/>
    </xf>
    <xf numFmtId="1" fontId="9" fillId="9" borderId="12" xfId="0" applyNumberFormat="1" applyFont="1" applyFill="1" applyBorder="1" applyAlignment="1">
      <alignment/>
    </xf>
    <xf numFmtId="45" fontId="9" fillId="2" borderId="14" xfId="0" applyNumberFormat="1" applyFont="1" applyFill="1" applyBorder="1" applyAlignment="1">
      <alignment/>
    </xf>
    <xf numFmtId="0" fontId="12" fillId="5" borderId="8" xfId="0" applyFont="1" applyFill="1" applyBorder="1" applyAlignment="1">
      <alignment/>
    </xf>
    <xf numFmtId="16" fontId="12" fillId="5" borderId="8" xfId="0" applyNumberFormat="1" applyFont="1" applyFill="1" applyBorder="1" applyAlignment="1">
      <alignment/>
    </xf>
    <xf numFmtId="0" fontId="11" fillId="4" borderId="14" xfId="0" applyFont="1" applyFill="1" applyBorder="1" applyAlignment="1">
      <alignment/>
    </xf>
    <xf numFmtId="45" fontId="11" fillId="4" borderId="14" xfId="0" applyNumberFormat="1" applyFont="1" applyFill="1" applyBorder="1" applyAlignment="1">
      <alignment/>
    </xf>
    <xf numFmtId="0" fontId="11" fillId="5" borderId="11" xfId="0" applyFont="1" applyFill="1" applyBorder="1" applyAlignment="1">
      <alignment/>
    </xf>
    <xf numFmtId="1" fontId="9" fillId="2" borderId="11" xfId="0" applyNumberFormat="1" applyFont="1" applyFill="1" applyBorder="1" applyAlignment="1">
      <alignment/>
    </xf>
    <xf numFmtId="1" fontId="9" fillId="9" borderId="11" xfId="0" applyNumberFormat="1" applyFont="1" applyFill="1" applyBorder="1" applyAlignment="1">
      <alignment/>
    </xf>
    <xf numFmtId="0" fontId="10" fillId="5" borderId="10" xfId="0" applyFont="1" applyFill="1" applyBorder="1" applyAlignment="1">
      <alignment/>
    </xf>
    <xf numFmtId="0" fontId="10" fillId="5" borderId="6" xfId="0" applyFont="1" applyFill="1" applyBorder="1" applyAlignment="1">
      <alignment/>
    </xf>
    <xf numFmtId="0" fontId="9" fillId="2" borderId="10" xfId="0" applyFont="1" applyFill="1" applyBorder="1" applyAlignment="1">
      <alignment/>
    </xf>
    <xf numFmtId="45" fontId="9" fillId="2" borderId="13" xfId="0" applyNumberFormat="1" applyFont="1" applyFill="1" applyBorder="1" applyAlignment="1">
      <alignment/>
    </xf>
    <xf numFmtId="0" fontId="9" fillId="4" borderId="0" xfId="0" applyFont="1" applyFill="1" applyAlignment="1">
      <alignment/>
    </xf>
    <xf numFmtId="190" fontId="9" fillId="4" borderId="0" xfId="0" applyNumberFormat="1" applyFont="1" applyFill="1" applyAlignment="1">
      <alignment/>
    </xf>
    <xf numFmtId="0" fontId="9" fillId="3" borderId="8" xfId="0" applyFont="1" applyFill="1" applyBorder="1" applyAlignment="1">
      <alignment/>
    </xf>
    <xf numFmtId="188" fontId="9" fillId="3" borderId="8" xfId="0" applyNumberFormat="1" applyFont="1" applyFill="1" applyBorder="1" applyAlignment="1">
      <alignment/>
    </xf>
    <xf numFmtId="0" fontId="10" fillId="3" borderId="8" xfId="0" applyFont="1" applyFill="1" applyBorder="1" applyAlignment="1">
      <alignment/>
    </xf>
    <xf numFmtId="190" fontId="9" fillId="3" borderId="8" xfId="0" applyNumberFormat="1" applyFont="1" applyFill="1" applyBorder="1" applyAlignment="1">
      <alignment/>
    </xf>
    <xf numFmtId="0" fontId="14" fillId="3" borderId="0" xfId="18" applyFont="1" applyFill="1" applyAlignment="1">
      <alignment/>
    </xf>
    <xf numFmtId="190" fontId="9" fillId="3" borderId="0" xfId="0" applyNumberFormat="1" applyFont="1" applyFill="1" applyAlignment="1">
      <alignment/>
    </xf>
    <xf numFmtId="0" fontId="14" fillId="3" borderId="0" xfId="18" applyFont="1" applyFill="1" applyAlignment="1">
      <alignment horizontal="right"/>
    </xf>
    <xf numFmtId="0" fontId="10" fillId="3" borderId="0" xfId="0" applyFont="1" applyFill="1" applyAlignment="1">
      <alignment/>
    </xf>
    <xf numFmtId="0" fontId="9" fillId="2" borderId="6" xfId="0" applyFont="1" applyFill="1" applyBorder="1" applyAlignment="1">
      <alignment horizontal="right"/>
    </xf>
    <xf numFmtId="0" fontId="9" fillId="2" borderId="6" xfId="0" applyFont="1" applyFill="1" applyBorder="1" applyAlignment="1">
      <alignment horizontal="center"/>
    </xf>
    <xf numFmtId="0" fontId="7" fillId="3" borderId="0" xfId="0" applyFont="1" applyFill="1" applyAlignment="1">
      <alignment/>
    </xf>
    <xf numFmtId="0" fontId="12" fillId="2" borderId="6" xfId="0" applyFont="1" applyFill="1" applyBorder="1" applyAlignment="1">
      <alignment horizontal="right"/>
    </xf>
    <xf numFmtId="0" fontId="12" fillId="2" borderId="6" xfId="0" applyFont="1" applyFill="1" applyBorder="1" applyAlignment="1">
      <alignment/>
    </xf>
    <xf numFmtId="0" fontId="12" fillId="2" borderId="6" xfId="0" applyFont="1" applyFill="1" applyBorder="1" applyAlignment="1">
      <alignment horizontal="center"/>
    </xf>
    <xf numFmtId="1" fontId="9" fillId="8" borderId="6" xfId="0" applyNumberFormat="1" applyFont="1" applyFill="1" applyBorder="1" applyAlignment="1">
      <alignment horizontal="center"/>
    </xf>
    <xf numFmtId="1" fontId="9" fillId="4" borderId="6" xfId="0" applyNumberFormat="1" applyFont="1" applyFill="1" applyBorder="1" applyAlignment="1">
      <alignment horizontal="center"/>
    </xf>
    <xf numFmtId="1" fontId="10" fillId="4" borderId="6" xfId="0" applyNumberFormat="1" applyFont="1" applyFill="1" applyBorder="1" applyAlignment="1">
      <alignment horizontal="center"/>
    </xf>
    <xf numFmtId="1" fontId="9" fillId="4" borderId="7" xfId="0" applyNumberFormat="1" applyFont="1" applyFill="1" applyBorder="1" applyAlignment="1">
      <alignment horizontal="center"/>
    </xf>
    <xf numFmtId="1" fontId="9" fillId="8" borderId="7" xfId="0" applyNumberFormat="1" applyFont="1" applyFill="1" applyBorder="1" applyAlignment="1">
      <alignment horizontal="center"/>
    </xf>
    <xf numFmtId="1" fontId="9" fillId="8" borderId="5" xfId="0" applyNumberFormat="1" applyFont="1" applyFill="1" applyBorder="1" applyAlignment="1">
      <alignment horizontal="center"/>
    </xf>
    <xf numFmtId="0" fontId="9" fillId="3" borderId="0" xfId="0" applyFont="1" applyFill="1" applyBorder="1" applyAlignment="1">
      <alignment/>
    </xf>
    <xf numFmtId="1" fontId="9" fillId="4" borderId="6" xfId="0" applyNumberFormat="1" applyFont="1" applyFill="1" applyBorder="1" applyAlignment="1">
      <alignment/>
    </xf>
    <xf numFmtId="1" fontId="9" fillId="4" borderId="7" xfId="0" applyNumberFormat="1" applyFont="1" applyFill="1" applyBorder="1" applyAlignment="1">
      <alignment/>
    </xf>
    <xf numFmtId="0" fontId="8" fillId="6" borderId="8" xfId="0" applyFont="1" applyFill="1" applyBorder="1" applyAlignment="1">
      <alignment/>
    </xf>
    <xf numFmtId="0" fontId="0" fillId="4" borderId="0" xfId="0" applyFill="1" applyAlignment="1">
      <alignment/>
    </xf>
    <xf numFmtId="0" fontId="11" fillId="6" borderId="11" xfId="0" applyFont="1" applyFill="1" applyBorder="1" applyAlignment="1">
      <alignment/>
    </xf>
    <xf numFmtId="0" fontId="17" fillId="7" borderId="1" xfId="0" applyFont="1" applyFill="1" applyBorder="1" applyAlignment="1">
      <alignment/>
    </xf>
    <xf numFmtId="0" fontId="18" fillId="7" borderId="2" xfId="0" applyFont="1" applyFill="1" applyBorder="1" applyAlignment="1">
      <alignment/>
    </xf>
    <xf numFmtId="0" fontId="18" fillId="7" borderId="3" xfId="0" applyFont="1" applyFill="1" applyBorder="1" applyAlignment="1">
      <alignment/>
    </xf>
    <xf numFmtId="0" fontId="17" fillId="7" borderId="2" xfId="0" applyFont="1" applyFill="1" applyBorder="1" applyAlignment="1">
      <alignment/>
    </xf>
    <xf numFmtId="0" fontId="17" fillId="7" borderId="3" xfId="0" applyFont="1" applyFill="1" applyBorder="1" applyAlignment="1">
      <alignment/>
    </xf>
    <xf numFmtId="0" fontId="4" fillId="3" borderId="0" xfId="18" applyFill="1" applyAlignment="1">
      <alignment/>
    </xf>
    <xf numFmtId="20" fontId="10" fillId="10" borderId="6" xfId="0" applyNumberFormat="1" applyFont="1" applyFill="1" applyBorder="1" applyAlignment="1">
      <alignment/>
    </xf>
    <xf numFmtId="1" fontId="9" fillId="10" borderId="6" xfId="0" applyNumberFormat="1" applyFont="1" applyFill="1" applyBorder="1" applyAlignment="1">
      <alignment horizontal="center"/>
    </xf>
    <xf numFmtId="0" fontId="9" fillId="10" borderId="6" xfId="0" applyFont="1" applyFill="1" applyBorder="1" applyAlignment="1">
      <alignment/>
    </xf>
    <xf numFmtId="1" fontId="9" fillId="10" borderId="7" xfId="0" applyNumberFormat="1" applyFont="1" applyFill="1" applyBorder="1" applyAlignment="1">
      <alignment horizontal="center"/>
    </xf>
    <xf numFmtId="0" fontId="9" fillId="10" borderId="7" xfId="0" applyFont="1" applyFill="1" applyBorder="1" applyAlignment="1">
      <alignment/>
    </xf>
    <xf numFmtId="0" fontId="11" fillId="11" borderId="0" xfId="0" applyFont="1" applyFill="1" applyAlignment="1">
      <alignment/>
    </xf>
    <xf numFmtId="0" fontId="9" fillId="11" borderId="0" xfId="0" applyFont="1" applyFill="1" applyAlignment="1">
      <alignment/>
    </xf>
    <xf numFmtId="190" fontId="9" fillId="11" borderId="0" xfId="0" applyNumberFormat="1" applyFont="1" applyFill="1" applyAlignment="1">
      <alignment/>
    </xf>
    <xf numFmtId="20" fontId="10" fillId="4" borderId="14" xfId="0" applyNumberFormat="1" applyFont="1" applyFill="1" applyBorder="1" applyAlignment="1">
      <alignment/>
    </xf>
    <xf numFmtId="1" fontId="9" fillId="4" borderId="5" xfId="0" applyNumberFormat="1" applyFont="1" applyFill="1" applyBorder="1" applyAlignment="1">
      <alignment horizontal="center"/>
    </xf>
    <xf numFmtId="20" fontId="10" fillId="8" borderId="2" xfId="0" applyNumberFormat="1" applyFont="1" applyFill="1" applyBorder="1" applyAlignment="1">
      <alignment/>
    </xf>
    <xf numFmtId="1" fontId="9" fillId="8" borderId="2" xfId="0" applyNumberFormat="1" applyFont="1" applyFill="1" applyBorder="1" applyAlignment="1">
      <alignment horizontal="center"/>
    </xf>
    <xf numFmtId="0" fontId="9" fillId="8" borderId="6" xfId="0" applyFont="1" applyFill="1" applyBorder="1" applyAlignment="1">
      <alignment horizontal="center"/>
    </xf>
    <xf numFmtId="0" fontId="9" fillId="8" borderId="11" xfId="0" applyFont="1" applyFill="1" applyBorder="1" applyAlignment="1">
      <alignment horizontal="center"/>
    </xf>
    <xf numFmtId="0" fontId="9" fillId="3" borderId="0" xfId="0" applyFont="1" applyFill="1" applyAlignment="1">
      <alignment horizontal="center"/>
    </xf>
    <xf numFmtId="0" fontId="9" fillId="3" borderId="4" xfId="0" applyFont="1" applyFill="1" applyBorder="1" applyAlignment="1">
      <alignment horizontal="center"/>
    </xf>
    <xf numFmtId="0" fontId="7" fillId="2" borderId="6" xfId="0" applyFont="1" applyFill="1" applyBorder="1" applyAlignment="1">
      <alignment horizontal="center"/>
    </xf>
    <xf numFmtId="0" fontId="9" fillId="8" borderId="15" xfId="0" applyFont="1" applyFill="1" applyBorder="1" applyAlignment="1">
      <alignment horizontal="center"/>
    </xf>
    <xf numFmtId="0" fontId="9" fillId="4" borderId="11" xfId="0" applyFont="1" applyFill="1" applyBorder="1" applyAlignment="1">
      <alignment/>
    </xf>
    <xf numFmtId="20" fontId="10" fillId="12" borderId="16" xfId="0" applyNumberFormat="1" applyFont="1" applyFill="1" applyBorder="1" applyAlignment="1">
      <alignment/>
    </xf>
    <xf numFmtId="1" fontId="9" fillId="12" borderId="17" xfId="0" applyNumberFormat="1" applyFont="1" applyFill="1" applyBorder="1" applyAlignment="1">
      <alignment horizontal="center"/>
    </xf>
    <xf numFmtId="20" fontId="10" fillId="12" borderId="17" xfId="0" applyNumberFormat="1" applyFont="1" applyFill="1" applyBorder="1" applyAlignment="1">
      <alignment/>
    </xf>
    <xf numFmtId="0" fontId="9" fillId="12" borderId="17" xfId="0" applyFont="1" applyFill="1" applyBorder="1" applyAlignment="1">
      <alignment/>
    </xf>
    <xf numFmtId="0" fontId="9" fillId="12" borderId="18" xfId="0" applyFont="1" applyFill="1" applyBorder="1" applyAlignment="1">
      <alignment/>
    </xf>
    <xf numFmtId="20" fontId="10" fillId="4" borderId="19" xfId="0" applyNumberFormat="1" applyFont="1" applyFill="1" applyBorder="1" applyAlignment="1">
      <alignment/>
    </xf>
    <xf numFmtId="1" fontId="9" fillId="4" borderId="20" xfId="0" applyNumberFormat="1" applyFont="1" applyFill="1" applyBorder="1" applyAlignment="1">
      <alignment horizontal="center"/>
    </xf>
    <xf numFmtId="0" fontId="9" fillId="4" borderId="20" xfId="0" applyFont="1" applyFill="1" applyBorder="1" applyAlignment="1">
      <alignment/>
    </xf>
    <xf numFmtId="20" fontId="10" fillId="8" borderId="20" xfId="0" applyNumberFormat="1" applyFont="1" applyFill="1" applyBorder="1" applyAlignment="1">
      <alignment/>
    </xf>
    <xf numFmtId="1" fontId="9" fillId="8" borderId="20" xfId="0" applyNumberFormat="1" applyFont="1" applyFill="1" applyBorder="1" applyAlignment="1">
      <alignment horizontal="center"/>
    </xf>
    <xf numFmtId="0" fontId="9" fillId="8" borderId="21" xfId="0" applyFont="1" applyFill="1" applyBorder="1" applyAlignment="1">
      <alignment/>
    </xf>
    <xf numFmtId="20" fontId="10" fillId="8" borderId="16" xfId="0" applyNumberFormat="1" applyFont="1" applyFill="1" applyBorder="1" applyAlignment="1">
      <alignment/>
    </xf>
    <xf numFmtId="1" fontId="9" fillId="8" borderId="17" xfId="0" applyNumberFormat="1" applyFont="1" applyFill="1" applyBorder="1" applyAlignment="1">
      <alignment horizontal="center"/>
    </xf>
    <xf numFmtId="0" fontId="9" fillId="8" borderId="17" xfId="0" applyFont="1" applyFill="1" applyBorder="1" applyAlignment="1">
      <alignment horizontal="center"/>
    </xf>
    <xf numFmtId="20" fontId="10" fillId="4" borderId="22" xfId="0" applyNumberFormat="1" applyFont="1" applyFill="1" applyBorder="1" applyAlignment="1">
      <alignment/>
    </xf>
    <xf numFmtId="1" fontId="9" fillId="4" borderId="17" xfId="0" applyNumberFormat="1" applyFont="1" applyFill="1" applyBorder="1" applyAlignment="1">
      <alignment horizontal="center"/>
    </xf>
    <xf numFmtId="0" fontId="9" fillId="4" borderId="17" xfId="0" applyFont="1" applyFill="1" applyBorder="1" applyAlignment="1">
      <alignment/>
    </xf>
    <xf numFmtId="20" fontId="10" fillId="8" borderId="17" xfId="0" applyNumberFormat="1" applyFont="1" applyFill="1" applyBorder="1" applyAlignment="1">
      <alignment/>
    </xf>
    <xf numFmtId="0" fontId="9" fillId="8" borderId="18" xfId="0" applyFont="1" applyFill="1" applyBorder="1" applyAlignment="1">
      <alignment/>
    </xf>
    <xf numFmtId="0" fontId="9" fillId="6" borderId="6" xfId="0" applyFont="1" applyFill="1" applyBorder="1" applyAlignment="1">
      <alignment/>
    </xf>
    <xf numFmtId="20" fontId="10" fillId="6" borderId="5" xfId="0" applyNumberFormat="1" applyFont="1" applyFill="1" applyBorder="1" applyAlignment="1">
      <alignment/>
    </xf>
    <xf numFmtId="0" fontId="9" fillId="6" borderId="5" xfId="0" applyFont="1" applyFill="1" applyBorder="1" applyAlignment="1">
      <alignment/>
    </xf>
    <xf numFmtId="188" fontId="12" fillId="6" borderId="5" xfId="0" applyNumberFormat="1" applyFont="1" applyFill="1" applyBorder="1" applyAlignment="1">
      <alignment/>
    </xf>
    <xf numFmtId="0" fontId="19" fillId="3" borderId="3" xfId="0" applyFont="1" applyFill="1" applyBorder="1" applyAlignment="1">
      <alignment/>
    </xf>
    <xf numFmtId="0" fontId="9" fillId="13" borderId="0" xfId="0" applyFont="1" applyFill="1" applyAlignment="1">
      <alignment/>
    </xf>
    <xf numFmtId="190" fontId="9" fillId="13" borderId="0" xfId="0" applyNumberFormat="1" applyFont="1" applyFill="1" applyAlignment="1">
      <alignment/>
    </xf>
    <xf numFmtId="0" fontId="4" fillId="3" borderId="0" xfId="18" applyFill="1" applyAlignment="1">
      <alignment horizontal="right"/>
    </xf>
    <xf numFmtId="20" fontId="10" fillId="10" borderId="23" xfId="0" applyNumberFormat="1" applyFont="1" applyFill="1" applyBorder="1" applyAlignment="1">
      <alignment/>
    </xf>
    <xf numFmtId="1" fontId="9" fillId="10" borderId="24" xfId="0" applyNumberFormat="1" applyFont="1" applyFill="1" applyBorder="1" applyAlignment="1">
      <alignment horizontal="center"/>
    </xf>
    <xf numFmtId="0" fontId="9" fillId="10" borderId="25" xfId="0" applyFont="1" applyFill="1" applyBorder="1" applyAlignment="1">
      <alignment/>
    </xf>
    <xf numFmtId="0" fontId="9" fillId="8" borderId="5" xfId="0" applyFont="1" applyFill="1" applyBorder="1" applyAlignment="1">
      <alignment/>
    </xf>
    <xf numFmtId="20" fontId="10" fillId="10" borderId="26" xfId="0" applyNumberFormat="1" applyFont="1" applyFill="1" applyBorder="1" applyAlignment="1">
      <alignment/>
    </xf>
    <xf numFmtId="0" fontId="9" fillId="10" borderId="24" xfId="0" applyFont="1" applyFill="1" applyBorder="1" applyAlignment="1">
      <alignment/>
    </xf>
    <xf numFmtId="20" fontId="10" fillId="10" borderId="7" xfId="0" applyNumberFormat="1" applyFont="1" applyFill="1" applyBorder="1" applyAlignment="1">
      <alignment/>
    </xf>
    <xf numFmtId="0" fontId="4" fillId="11" borderId="0" xfId="18" applyFont="1" applyFill="1" applyAlignment="1">
      <alignment/>
    </xf>
    <xf numFmtId="0" fontId="4" fillId="11" borderId="0" xfId="18" applyFill="1" applyAlignment="1">
      <alignment/>
    </xf>
    <xf numFmtId="0" fontId="4" fillId="13" borderId="0" xfId="18"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1'!$P$5:$P$11</c:f>
              <c:numCache/>
            </c:numRef>
          </c:val>
        </c:ser>
        <c:axId val="57375742"/>
        <c:axId val="46619631"/>
      </c:barChart>
      <c:dateAx>
        <c:axId val="57375742"/>
        <c:scaling>
          <c:orientation val="minMax"/>
        </c:scaling>
        <c:axPos val="b"/>
        <c:delete val="0"/>
        <c:numFmt formatCode="h:mm" sourceLinked="0"/>
        <c:majorTickMark val="none"/>
        <c:minorTickMark val="none"/>
        <c:tickLblPos val="none"/>
        <c:crossAx val="46619631"/>
        <c:crosses val="autoZero"/>
        <c:auto val="0"/>
        <c:noMultiLvlLbl val="0"/>
      </c:dateAx>
      <c:valAx>
        <c:axId val="46619631"/>
        <c:scaling>
          <c:orientation val="minMax"/>
        </c:scaling>
        <c:axPos val="l"/>
        <c:majorGridlines/>
        <c:delete val="0"/>
        <c:numFmt formatCode="General" sourceLinked="1"/>
        <c:majorTickMark val="out"/>
        <c:minorTickMark val="none"/>
        <c:tickLblPos val="nextTo"/>
        <c:crossAx val="5737574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2'!$P$45:$P$51</c:f>
              <c:numCache/>
            </c:numRef>
          </c:val>
        </c:ser>
        <c:axId val="49735480"/>
        <c:axId val="44966137"/>
      </c:barChart>
      <c:dateAx>
        <c:axId val="49735480"/>
        <c:scaling>
          <c:orientation val="minMax"/>
        </c:scaling>
        <c:axPos val="b"/>
        <c:delete val="0"/>
        <c:numFmt formatCode="h:mm" sourceLinked="0"/>
        <c:majorTickMark val="none"/>
        <c:minorTickMark val="none"/>
        <c:tickLblPos val="none"/>
        <c:crossAx val="44966137"/>
        <c:crosses val="autoZero"/>
        <c:auto val="0"/>
        <c:noMultiLvlLbl val="0"/>
      </c:dateAx>
      <c:valAx>
        <c:axId val="44966137"/>
        <c:scaling>
          <c:orientation val="minMax"/>
        </c:scaling>
        <c:axPos val="l"/>
        <c:majorGridlines/>
        <c:delete val="0"/>
        <c:numFmt formatCode="General" sourceLinked="1"/>
        <c:majorTickMark val="out"/>
        <c:minorTickMark val="none"/>
        <c:tickLblPos val="nextTo"/>
        <c:crossAx val="4973548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3'!$P$5:$P$11</c:f>
              <c:numCache/>
            </c:numRef>
          </c:val>
        </c:ser>
        <c:axId val="2042050"/>
        <c:axId val="18378451"/>
      </c:barChart>
      <c:dateAx>
        <c:axId val="2042050"/>
        <c:scaling>
          <c:orientation val="minMax"/>
        </c:scaling>
        <c:axPos val="b"/>
        <c:delete val="0"/>
        <c:numFmt formatCode="h:mm" sourceLinked="0"/>
        <c:majorTickMark val="none"/>
        <c:minorTickMark val="none"/>
        <c:tickLblPos val="none"/>
        <c:crossAx val="18378451"/>
        <c:crosses val="autoZero"/>
        <c:auto val="0"/>
        <c:noMultiLvlLbl val="0"/>
      </c:dateAx>
      <c:valAx>
        <c:axId val="18378451"/>
        <c:scaling>
          <c:orientation val="minMax"/>
        </c:scaling>
        <c:axPos val="l"/>
        <c:majorGridlines/>
        <c:delete val="0"/>
        <c:numFmt formatCode="General" sourceLinked="1"/>
        <c:majorTickMark val="out"/>
        <c:minorTickMark val="none"/>
        <c:tickLblPos val="nextTo"/>
        <c:crossAx val="204205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3'!$P$19:$P$25</c:f>
              <c:numCache/>
            </c:numRef>
          </c:val>
        </c:ser>
        <c:axId val="31188332"/>
        <c:axId val="12259533"/>
      </c:barChart>
      <c:dateAx>
        <c:axId val="31188332"/>
        <c:scaling>
          <c:orientation val="minMax"/>
        </c:scaling>
        <c:axPos val="b"/>
        <c:delete val="0"/>
        <c:numFmt formatCode="h:mm" sourceLinked="0"/>
        <c:majorTickMark val="none"/>
        <c:minorTickMark val="none"/>
        <c:tickLblPos val="none"/>
        <c:crossAx val="12259533"/>
        <c:crosses val="autoZero"/>
        <c:auto val="0"/>
        <c:noMultiLvlLbl val="0"/>
      </c:dateAx>
      <c:valAx>
        <c:axId val="12259533"/>
        <c:scaling>
          <c:orientation val="minMax"/>
        </c:scaling>
        <c:axPos val="l"/>
        <c:majorGridlines/>
        <c:delete val="0"/>
        <c:numFmt formatCode="General" sourceLinked="1"/>
        <c:majorTickMark val="out"/>
        <c:minorTickMark val="none"/>
        <c:tickLblPos val="nextTo"/>
        <c:crossAx val="3118833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3'!$P$32:$P$38</c:f>
              <c:numCache/>
            </c:numRef>
          </c:val>
        </c:ser>
        <c:axId val="43226934"/>
        <c:axId val="53498087"/>
      </c:barChart>
      <c:dateAx>
        <c:axId val="43226934"/>
        <c:scaling>
          <c:orientation val="minMax"/>
        </c:scaling>
        <c:axPos val="b"/>
        <c:delete val="0"/>
        <c:numFmt formatCode="h:mm" sourceLinked="0"/>
        <c:majorTickMark val="none"/>
        <c:minorTickMark val="none"/>
        <c:tickLblPos val="none"/>
        <c:crossAx val="53498087"/>
        <c:crosses val="autoZero"/>
        <c:auto val="0"/>
        <c:noMultiLvlLbl val="0"/>
      </c:dateAx>
      <c:valAx>
        <c:axId val="53498087"/>
        <c:scaling>
          <c:orientation val="minMax"/>
        </c:scaling>
        <c:axPos val="l"/>
        <c:majorGridlines/>
        <c:delete val="0"/>
        <c:numFmt formatCode="General" sourceLinked="1"/>
        <c:majorTickMark val="out"/>
        <c:minorTickMark val="none"/>
        <c:tickLblPos val="nextTo"/>
        <c:crossAx val="4322693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11720736"/>
        <c:axId val="38377761"/>
      </c:barChart>
      <c:dateAx>
        <c:axId val="11720736"/>
        <c:scaling>
          <c:orientation val="minMax"/>
        </c:scaling>
        <c:axPos val="b"/>
        <c:delete val="0"/>
        <c:numFmt formatCode="h:mm" sourceLinked="0"/>
        <c:majorTickMark val="none"/>
        <c:minorTickMark val="none"/>
        <c:tickLblPos val="none"/>
        <c:crossAx val="38377761"/>
        <c:crosses val="autoZero"/>
        <c:auto val="0"/>
        <c:noMultiLvlLbl val="0"/>
      </c:dateAx>
      <c:valAx>
        <c:axId val="38377761"/>
        <c:scaling>
          <c:orientation val="minMax"/>
        </c:scaling>
        <c:axPos val="l"/>
        <c:majorGridlines/>
        <c:delete val="0"/>
        <c:numFmt formatCode="General" sourceLinked="1"/>
        <c:majorTickMark val="out"/>
        <c:minorTickMark val="none"/>
        <c:tickLblPos val="nextTo"/>
        <c:crossAx val="1172073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3'!$P$45:$P$51</c:f>
              <c:numCache/>
            </c:numRef>
          </c:val>
        </c:ser>
        <c:axId val="9855530"/>
        <c:axId val="21590907"/>
      </c:barChart>
      <c:dateAx>
        <c:axId val="9855530"/>
        <c:scaling>
          <c:orientation val="minMax"/>
        </c:scaling>
        <c:axPos val="b"/>
        <c:delete val="0"/>
        <c:numFmt formatCode="h:mm" sourceLinked="0"/>
        <c:majorTickMark val="none"/>
        <c:minorTickMark val="none"/>
        <c:tickLblPos val="none"/>
        <c:crossAx val="21590907"/>
        <c:crosses val="autoZero"/>
        <c:auto val="0"/>
        <c:noMultiLvlLbl val="0"/>
      </c:dateAx>
      <c:valAx>
        <c:axId val="21590907"/>
        <c:scaling>
          <c:orientation val="minMax"/>
        </c:scaling>
        <c:axPos val="l"/>
        <c:majorGridlines/>
        <c:delete val="0"/>
        <c:numFmt formatCode="General" sourceLinked="1"/>
        <c:majorTickMark val="out"/>
        <c:minorTickMark val="none"/>
        <c:tickLblPos val="nextTo"/>
        <c:crossAx val="985553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1'!$P$5:$P$11</c:f>
              <c:numCache/>
            </c:numRef>
          </c:val>
        </c:ser>
        <c:axId val="60100436"/>
        <c:axId val="4033013"/>
      </c:barChart>
      <c:dateAx>
        <c:axId val="60100436"/>
        <c:scaling>
          <c:orientation val="minMax"/>
        </c:scaling>
        <c:axPos val="b"/>
        <c:delete val="0"/>
        <c:numFmt formatCode="h:mm" sourceLinked="0"/>
        <c:majorTickMark val="none"/>
        <c:minorTickMark val="none"/>
        <c:tickLblPos val="none"/>
        <c:crossAx val="4033013"/>
        <c:crosses val="autoZero"/>
        <c:auto val="0"/>
        <c:noMultiLvlLbl val="0"/>
      </c:dateAx>
      <c:valAx>
        <c:axId val="4033013"/>
        <c:scaling>
          <c:orientation val="minMax"/>
        </c:scaling>
        <c:axPos val="l"/>
        <c:majorGridlines/>
        <c:delete val="0"/>
        <c:numFmt formatCode="General" sourceLinked="1"/>
        <c:majorTickMark val="out"/>
        <c:minorTickMark val="none"/>
        <c:tickLblPos val="nextTo"/>
        <c:crossAx val="6010043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1'!$P$19:$P$25</c:f>
              <c:numCache/>
            </c:numRef>
          </c:val>
        </c:ser>
        <c:axId val="36297118"/>
        <c:axId val="58238607"/>
      </c:barChart>
      <c:dateAx>
        <c:axId val="36297118"/>
        <c:scaling>
          <c:orientation val="minMax"/>
        </c:scaling>
        <c:axPos val="b"/>
        <c:delete val="0"/>
        <c:numFmt formatCode="h:mm" sourceLinked="0"/>
        <c:majorTickMark val="none"/>
        <c:minorTickMark val="none"/>
        <c:tickLblPos val="none"/>
        <c:crossAx val="58238607"/>
        <c:crosses val="autoZero"/>
        <c:auto val="0"/>
        <c:noMultiLvlLbl val="0"/>
      </c:dateAx>
      <c:valAx>
        <c:axId val="58238607"/>
        <c:scaling>
          <c:orientation val="minMax"/>
        </c:scaling>
        <c:axPos val="l"/>
        <c:majorGridlines/>
        <c:delete val="0"/>
        <c:numFmt formatCode="General" sourceLinked="1"/>
        <c:majorTickMark val="out"/>
        <c:minorTickMark val="none"/>
        <c:tickLblPos val="nextTo"/>
        <c:crossAx val="3629711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1'!$P$32:$P$38</c:f>
              <c:numCache/>
            </c:numRef>
          </c:val>
        </c:ser>
        <c:axId val="54385416"/>
        <c:axId val="19706697"/>
      </c:barChart>
      <c:dateAx>
        <c:axId val="54385416"/>
        <c:scaling>
          <c:orientation val="minMax"/>
        </c:scaling>
        <c:axPos val="b"/>
        <c:delete val="0"/>
        <c:numFmt formatCode="h:mm" sourceLinked="0"/>
        <c:majorTickMark val="none"/>
        <c:minorTickMark val="none"/>
        <c:tickLblPos val="none"/>
        <c:crossAx val="19706697"/>
        <c:crosses val="autoZero"/>
        <c:auto val="0"/>
        <c:noMultiLvlLbl val="0"/>
      </c:dateAx>
      <c:valAx>
        <c:axId val="19706697"/>
        <c:scaling>
          <c:orientation val="minMax"/>
        </c:scaling>
        <c:axPos val="l"/>
        <c:majorGridlines/>
        <c:delete val="0"/>
        <c:numFmt formatCode="General" sourceLinked="1"/>
        <c:majorTickMark val="out"/>
        <c:minorTickMark val="none"/>
        <c:tickLblPos val="nextTo"/>
        <c:crossAx val="5438541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3142546"/>
        <c:axId val="52738595"/>
      </c:barChart>
      <c:dateAx>
        <c:axId val="43142546"/>
        <c:scaling>
          <c:orientation val="minMax"/>
        </c:scaling>
        <c:axPos val="b"/>
        <c:delete val="0"/>
        <c:numFmt formatCode="h:mm" sourceLinked="0"/>
        <c:majorTickMark val="none"/>
        <c:minorTickMark val="none"/>
        <c:tickLblPos val="none"/>
        <c:crossAx val="52738595"/>
        <c:crosses val="autoZero"/>
        <c:auto val="0"/>
        <c:noMultiLvlLbl val="0"/>
      </c:dateAx>
      <c:valAx>
        <c:axId val="52738595"/>
        <c:scaling>
          <c:orientation val="minMax"/>
        </c:scaling>
        <c:axPos val="l"/>
        <c:majorGridlines/>
        <c:delete val="0"/>
        <c:numFmt formatCode="General" sourceLinked="1"/>
        <c:majorTickMark val="out"/>
        <c:minorTickMark val="none"/>
        <c:tickLblPos val="nextTo"/>
        <c:crossAx val="4314254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1'!$P$19:$P$25</c:f>
              <c:numCache/>
            </c:numRef>
          </c:val>
        </c:ser>
        <c:axId val="16923496"/>
        <c:axId val="18093737"/>
      </c:barChart>
      <c:dateAx>
        <c:axId val="16923496"/>
        <c:scaling>
          <c:orientation val="minMax"/>
        </c:scaling>
        <c:axPos val="b"/>
        <c:delete val="0"/>
        <c:numFmt formatCode="h:mm" sourceLinked="0"/>
        <c:majorTickMark val="none"/>
        <c:minorTickMark val="none"/>
        <c:tickLblPos val="none"/>
        <c:crossAx val="18093737"/>
        <c:crosses val="autoZero"/>
        <c:auto val="0"/>
        <c:noMultiLvlLbl val="0"/>
      </c:dateAx>
      <c:valAx>
        <c:axId val="18093737"/>
        <c:scaling>
          <c:orientation val="minMax"/>
        </c:scaling>
        <c:axPos val="l"/>
        <c:majorGridlines/>
        <c:delete val="0"/>
        <c:numFmt formatCode="General" sourceLinked="1"/>
        <c:majorTickMark val="out"/>
        <c:minorTickMark val="none"/>
        <c:tickLblPos val="nextTo"/>
        <c:crossAx val="1692349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1'!$P$45:$P$51</c:f>
              <c:numCache/>
            </c:numRef>
          </c:val>
        </c:ser>
        <c:axId val="4885308"/>
        <c:axId val="43967773"/>
      </c:barChart>
      <c:dateAx>
        <c:axId val="4885308"/>
        <c:scaling>
          <c:orientation val="minMax"/>
        </c:scaling>
        <c:axPos val="b"/>
        <c:delete val="0"/>
        <c:numFmt formatCode="h:mm" sourceLinked="0"/>
        <c:majorTickMark val="none"/>
        <c:minorTickMark val="none"/>
        <c:tickLblPos val="none"/>
        <c:crossAx val="43967773"/>
        <c:crosses val="autoZero"/>
        <c:auto val="0"/>
        <c:noMultiLvlLbl val="0"/>
      </c:dateAx>
      <c:valAx>
        <c:axId val="43967773"/>
        <c:scaling>
          <c:orientation val="minMax"/>
        </c:scaling>
        <c:axPos val="l"/>
        <c:majorGridlines/>
        <c:delete val="0"/>
        <c:numFmt formatCode="General" sourceLinked="1"/>
        <c:majorTickMark val="out"/>
        <c:minorTickMark val="none"/>
        <c:tickLblPos val="nextTo"/>
        <c:crossAx val="488530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2'!$P$5:$P$11</c:f>
              <c:numCache/>
            </c:numRef>
          </c:val>
        </c:ser>
        <c:axId val="60165638"/>
        <c:axId val="4619831"/>
      </c:barChart>
      <c:dateAx>
        <c:axId val="60165638"/>
        <c:scaling>
          <c:orientation val="minMax"/>
        </c:scaling>
        <c:axPos val="b"/>
        <c:delete val="0"/>
        <c:numFmt formatCode="h:mm" sourceLinked="0"/>
        <c:majorTickMark val="none"/>
        <c:minorTickMark val="none"/>
        <c:tickLblPos val="none"/>
        <c:crossAx val="4619831"/>
        <c:crosses val="autoZero"/>
        <c:auto val="0"/>
        <c:noMultiLvlLbl val="0"/>
      </c:dateAx>
      <c:valAx>
        <c:axId val="4619831"/>
        <c:scaling>
          <c:orientation val="minMax"/>
        </c:scaling>
        <c:axPos val="l"/>
        <c:majorGridlines/>
        <c:delete val="0"/>
        <c:numFmt formatCode="General" sourceLinked="1"/>
        <c:majorTickMark val="out"/>
        <c:minorTickMark val="none"/>
        <c:tickLblPos val="nextTo"/>
        <c:crossAx val="6016563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2'!$P$19:$P$25</c:f>
              <c:numCache/>
            </c:numRef>
          </c:val>
        </c:ser>
        <c:axId val="41578480"/>
        <c:axId val="38662001"/>
      </c:barChart>
      <c:dateAx>
        <c:axId val="41578480"/>
        <c:scaling>
          <c:orientation val="minMax"/>
        </c:scaling>
        <c:axPos val="b"/>
        <c:delete val="0"/>
        <c:numFmt formatCode="h:mm" sourceLinked="0"/>
        <c:majorTickMark val="none"/>
        <c:minorTickMark val="none"/>
        <c:tickLblPos val="none"/>
        <c:crossAx val="38662001"/>
        <c:crosses val="autoZero"/>
        <c:auto val="0"/>
        <c:noMultiLvlLbl val="0"/>
      </c:dateAx>
      <c:valAx>
        <c:axId val="38662001"/>
        <c:scaling>
          <c:orientation val="minMax"/>
        </c:scaling>
        <c:axPos val="l"/>
        <c:majorGridlines/>
        <c:delete val="0"/>
        <c:numFmt formatCode="General" sourceLinked="1"/>
        <c:majorTickMark val="out"/>
        <c:minorTickMark val="none"/>
        <c:tickLblPos val="nextTo"/>
        <c:crossAx val="4157848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2'!$P$32:$P$38</c:f>
              <c:numCache/>
            </c:numRef>
          </c:val>
        </c:ser>
        <c:axId val="12413690"/>
        <c:axId val="44614347"/>
      </c:barChart>
      <c:dateAx>
        <c:axId val="12413690"/>
        <c:scaling>
          <c:orientation val="minMax"/>
        </c:scaling>
        <c:axPos val="b"/>
        <c:delete val="0"/>
        <c:numFmt formatCode="h:mm" sourceLinked="0"/>
        <c:majorTickMark val="none"/>
        <c:minorTickMark val="none"/>
        <c:tickLblPos val="none"/>
        <c:crossAx val="44614347"/>
        <c:crosses val="autoZero"/>
        <c:auto val="0"/>
        <c:noMultiLvlLbl val="0"/>
      </c:dateAx>
      <c:valAx>
        <c:axId val="44614347"/>
        <c:scaling>
          <c:orientation val="minMax"/>
        </c:scaling>
        <c:axPos val="l"/>
        <c:majorGridlines/>
        <c:delete val="0"/>
        <c:numFmt formatCode="General" sourceLinked="1"/>
        <c:majorTickMark val="out"/>
        <c:minorTickMark val="none"/>
        <c:tickLblPos val="nextTo"/>
        <c:crossAx val="1241369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65984804"/>
        <c:axId val="56992325"/>
      </c:barChart>
      <c:dateAx>
        <c:axId val="65984804"/>
        <c:scaling>
          <c:orientation val="minMax"/>
        </c:scaling>
        <c:axPos val="b"/>
        <c:delete val="0"/>
        <c:numFmt formatCode="h:mm" sourceLinked="0"/>
        <c:majorTickMark val="none"/>
        <c:minorTickMark val="none"/>
        <c:tickLblPos val="none"/>
        <c:crossAx val="56992325"/>
        <c:crosses val="autoZero"/>
        <c:auto val="0"/>
        <c:noMultiLvlLbl val="0"/>
      </c:dateAx>
      <c:valAx>
        <c:axId val="56992325"/>
        <c:scaling>
          <c:orientation val="minMax"/>
        </c:scaling>
        <c:axPos val="l"/>
        <c:majorGridlines/>
        <c:delete val="0"/>
        <c:numFmt formatCode="General" sourceLinked="1"/>
        <c:majorTickMark val="out"/>
        <c:minorTickMark val="none"/>
        <c:tickLblPos val="nextTo"/>
        <c:crossAx val="6598480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2'!$P$45:$P$51</c:f>
              <c:numCache/>
            </c:numRef>
          </c:val>
        </c:ser>
        <c:axId val="43168878"/>
        <c:axId val="52975583"/>
      </c:barChart>
      <c:dateAx>
        <c:axId val="43168878"/>
        <c:scaling>
          <c:orientation val="minMax"/>
        </c:scaling>
        <c:axPos val="b"/>
        <c:delete val="0"/>
        <c:numFmt formatCode="h:mm" sourceLinked="0"/>
        <c:majorTickMark val="none"/>
        <c:minorTickMark val="none"/>
        <c:tickLblPos val="none"/>
        <c:crossAx val="52975583"/>
        <c:crosses val="autoZero"/>
        <c:auto val="0"/>
        <c:noMultiLvlLbl val="0"/>
      </c:dateAx>
      <c:valAx>
        <c:axId val="52975583"/>
        <c:scaling>
          <c:orientation val="minMax"/>
        </c:scaling>
        <c:axPos val="l"/>
        <c:majorGridlines/>
        <c:delete val="0"/>
        <c:numFmt formatCode="General" sourceLinked="1"/>
        <c:majorTickMark val="out"/>
        <c:minorTickMark val="none"/>
        <c:tickLblPos val="nextTo"/>
        <c:crossAx val="4316887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PEAK!$P$5:$P$11</c:f>
              <c:numCache/>
            </c:numRef>
          </c:val>
        </c:ser>
        <c:axId val="7018200"/>
        <c:axId val="63163801"/>
      </c:barChart>
      <c:dateAx>
        <c:axId val="7018200"/>
        <c:scaling>
          <c:orientation val="minMax"/>
        </c:scaling>
        <c:axPos val="b"/>
        <c:delete val="0"/>
        <c:numFmt formatCode="h:mm" sourceLinked="0"/>
        <c:majorTickMark val="none"/>
        <c:minorTickMark val="none"/>
        <c:tickLblPos val="none"/>
        <c:crossAx val="63163801"/>
        <c:crosses val="autoZero"/>
        <c:auto val="0"/>
        <c:noMultiLvlLbl val="0"/>
      </c:dateAx>
      <c:valAx>
        <c:axId val="63163801"/>
        <c:scaling>
          <c:orientation val="minMax"/>
        </c:scaling>
        <c:axPos val="l"/>
        <c:majorGridlines/>
        <c:delete val="0"/>
        <c:numFmt formatCode="General" sourceLinked="1"/>
        <c:majorTickMark val="out"/>
        <c:minorTickMark val="none"/>
        <c:tickLblPos val="nextTo"/>
        <c:crossAx val="701820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PEAK!$P$19:$P$25</c:f>
              <c:numCache/>
            </c:numRef>
          </c:val>
        </c:ser>
        <c:axId val="31603298"/>
        <c:axId val="15994227"/>
      </c:barChart>
      <c:dateAx>
        <c:axId val="31603298"/>
        <c:scaling>
          <c:orientation val="minMax"/>
        </c:scaling>
        <c:axPos val="b"/>
        <c:delete val="0"/>
        <c:numFmt formatCode="h:mm" sourceLinked="0"/>
        <c:majorTickMark val="none"/>
        <c:minorTickMark val="none"/>
        <c:tickLblPos val="none"/>
        <c:crossAx val="15994227"/>
        <c:crosses val="autoZero"/>
        <c:auto val="0"/>
        <c:noMultiLvlLbl val="0"/>
      </c:dateAx>
      <c:valAx>
        <c:axId val="15994227"/>
        <c:scaling>
          <c:orientation val="minMax"/>
        </c:scaling>
        <c:axPos val="l"/>
        <c:majorGridlines/>
        <c:delete val="0"/>
        <c:numFmt formatCode="General" sourceLinked="1"/>
        <c:majorTickMark val="out"/>
        <c:minorTickMark val="none"/>
        <c:tickLblPos val="nextTo"/>
        <c:crossAx val="3160329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PEAK!$P$32:$P$38</c:f>
              <c:numCache/>
            </c:numRef>
          </c:val>
        </c:ser>
        <c:axId val="9730316"/>
        <c:axId val="20463981"/>
      </c:barChart>
      <c:dateAx>
        <c:axId val="9730316"/>
        <c:scaling>
          <c:orientation val="minMax"/>
        </c:scaling>
        <c:axPos val="b"/>
        <c:delete val="0"/>
        <c:numFmt formatCode="h:mm" sourceLinked="0"/>
        <c:majorTickMark val="none"/>
        <c:minorTickMark val="none"/>
        <c:tickLblPos val="none"/>
        <c:crossAx val="20463981"/>
        <c:crosses val="autoZero"/>
        <c:auto val="0"/>
        <c:noMultiLvlLbl val="0"/>
      </c:dateAx>
      <c:valAx>
        <c:axId val="20463981"/>
        <c:scaling>
          <c:orientation val="minMax"/>
        </c:scaling>
        <c:axPos val="l"/>
        <c:majorGridlines/>
        <c:delete val="0"/>
        <c:numFmt formatCode="General" sourceLinked="1"/>
        <c:majorTickMark val="out"/>
        <c:minorTickMark val="none"/>
        <c:tickLblPos val="nextTo"/>
        <c:crossAx val="973031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9958102"/>
        <c:axId val="46969735"/>
      </c:barChart>
      <c:dateAx>
        <c:axId val="49958102"/>
        <c:scaling>
          <c:orientation val="minMax"/>
        </c:scaling>
        <c:axPos val="b"/>
        <c:delete val="0"/>
        <c:numFmt formatCode="h:mm" sourceLinked="0"/>
        <c:majorTickMark val="none"/>
        <c:minorTickMark val="none"/>
        <c:tickLblPos val="none"/>
        <c:crossAx val="46969735"/>
        <c:crosses val="autoZero"/>
        <c:auto val="0"/>
        <c:noMultiLvlLbl val="0"/>
      </c:dateAx>
      <c:valAx>
        <c:axId val="46969735"/>
        <c:scaling>
          <c:orientation val="minMax"/>
        </c:scaling>
        <c:axPos val="l"/>
        <c:majorGridlines/>
        <c:delete val="0"/>
        <c:numFmt formatCode="General" sourceLinked="1"/>
        <c:majorTickMark val="out"/>
        <c:minorTickMark val="none"/>
        <c:tickLblPos val="nextTo"/>
        <c:crossAx val="4995810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1'!$P$32:$P$38</c:f>
              <c:numCache/>
            </c:numRef>
          </c:val>
        </c:ser>
        <c:axId val="28625906"/>
        <c:axId val="56306563"/>
      </c:barChart>
      <c:dateAx>
        <c:axId val="28625906"/>
        <c:scaling>
          <c:orientation val="minMax"/>
        </c:scaling>
        <c:axPos val="b"/>
        <c:delete val="0"/>
        <c:numFmt formatCode="h:mm" sourceLinked="0"/>
        <c:majorTickMark val="none"/>
        <c:minorTickMark val="none"/>
        <c:tickLblPos val="none"/>
        <c:crossAx val="56306563"/>
        <c:crosses val="autoZero"/>
        <c:auto val="0"/>
        <c:noMultiLvlLbl val="0"/>
      </c:dateAx>
      <c:valAx>
        <c:axId val="56306563"/>
        <c:scaling>
          <c:orientation val="minMax"/>
        </c:scaling>
        <c:axPos val="l"/>
        <c:majorGridlines/>
        <c:delete val="0"/>
        <c:numFmt formatCode="General" sourceLinked="1"/>
        <c:majorTickMark val="out"/>
        <c:minorTickMark val="none"/>
        <c:tickLblPos val="nextTo"/>
        <c:crossAx val="2862590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0074432"/>
        <c:axId val="46452161"/>
      </c:barChart>
      <c:dateAx>
        <c:axId val="20074432"/>
        <c:scaling>
          <c:orientation val="minMax"/>
        </c:scaling>
        <c:axPos val="b"/>
        <c:delete val="0"/>
        <c:numFmt formatCode="h:mm" sourceLinked="0"/>
        <c:majorTickMark val="none"/>
        <c:minorTickMark val="none"/>
        <c:tickLblPos val="none"/>
        <c:crossAx val="46452161"/>
        <c:crosses val="autoZero"/>
        <c:auto val="0"/>
        <c:noMultiLvlLbl val="0"/>
      </c:dateAx>
      <c:valAx>
        <c:axId val="46452161"/>
        <c:scaling>
          <c:orientation val="minMax"/>
        </c:scaling>
        <c:axPos val="l"/>
        <c:majorGridlines/>
        <c:delete val="0"/>
        <c:numFmt formatCode="General" sourceLinked="1"/>
        <c:majorTickMark val="out"/>
        <c:minorTickMark val="none"/>
        <c:tickLblPos val="nextTo"/>
        <c:crossAx val="2007443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6997020"/>
        <c:axId val="64537725"/>
      </c:barChart>
      <c:dateAx>
        <c:axId val="36997020"/>
        <c:scaling>
          <c:orientation val="minMax"/>
        </c:scaling>
        <c:axPos val="b"/>
        <c:delete val="0"/>
        <c:numFmt formatCode="h:mm" sourceLinked="0"/>
        <c:majorTickMark val="none"/>
        <c:minorTickMark val="none"/>
        <c:tickLblPos val="none"/>
        <c:crossAx val="64537725"/>
        <c:crosses val="autoZero"/>
        <c:auto val="0"/>
        <c:noMultiLvlLbl val="0"/>
      </c:dateAx>
      <c:valAx>
        <c:axId val="64537725"/>
        <c:scaling>
          <c:orientation val="minMax"/>
        </c:scaling>
        <c:axPos val="l"/>
        <c:majorGridlines/>
        <c:delete val="0"/>
        <c:numFmt formatCode="General" sourceLinked="1"/>
        <c:majorTickMark val="out"/>
        <c:minorTickMark val="none"/>
        <c:tickLblPos val="nextTo"/>
        <c:crossAx val="3699702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1'!$P$45:$P$51</c:f>
              <c:numCache/>
            </c:numRef>
          </c:val>
        </c:ser>
        <c:axId val="43968614"/>
        <c:axId val="60173207"/>
      </c:barChart>
      <c:dateAx>
        <c:axId val="43968614"/>
        <c:scaling>
          <c:orientation val="minMax"/>
        </c:scaling>
        <c:axPos val="b"/>
        <c:delete val="0"/>
        <c:numFmt formatCode="h:mm" sourceLinked="0"/>
        <c:majorTickMark val="none"/>
        <c:minorTickMark val="none"/>
        <c:tickLblPos val="none"/>
        <c:crossAx val="60173207"/>
        <c:crosses val="autoZero"/>
        <c:auto val="0"/>
        <c:noMultiLvlLbl val="0"/>
      </c:dateAx>
      <c:valAx>
        <c:axId val="60173207"/>
        <c:scaling>
          <c:orientation val="minMax"/>
        </c:scaling>
        <c:axPos val="l"/>
        <c:majorGridlines/>
        <c:delete val="0"/>
        <c:numFmt formatCode="General" sourceLinked="1"/>
        <c:majorTickMark val="out"/>
        <c:minorTickMark val="none"/>
        <c:tickLblPos val="nextTo"/>
        <c:crossAx val="4396861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2'!$P$5:$P$11</c:f>
              <c:numCache/>
            </c:numRef>
          </c:val>
        </c:ser>
        <c:axId val="4687952"/>
        <c:axId val="42191569"/>
      </c:barChart>
      <c:dateAx>
        <c:axId val="4687952"/>
        <c:scaling>
          <c:orientation val="minMax"/>
        </c:scaling>
        <c:axPos val="b"/>
        <c:delete val="0"/>
        <c:numFmt formatCode="h:mm" sourceLinked="0"/>
        <c:majorTickMark val="none"/>
        <c:minorTickMark val="none"/>
        <c:tickLblPos val="none"/>
        <c:crossAx val="42191569"/>
        <c:crosses val="autoZero"/>
        <c:auto val="0"/>
        <c:noMultiLvlLbl val="0"/>
      </c:dateAx>
      <c:valAx>
        <c:axId val="42191569"/>
        <c:scaling>
          <c:orientation val="minMax"/>
        </c:scaling>
        <c:axPos val="l"/>
        <c:majorGridlines/>
        <c:delete val="0"/>
        <c:numFmt formatCode="General" sourceLinked="1"/>
        <c:majorTickMark val="out"/>
        <c:minorTickMark val="none"/>
        <c:tickLblPos val="nextTo"/>
        <c:crossAx val="468795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2'!$P$19:$P$25</c:f>
              <c:numCache/>
            </c:numRef>
          </c:val>
        </c:ser>
        <c:axId val="44179802"/>
        <c:axId val="62073899"/>
      </c:barChart>
      <c:dateAx>
        <c:axId val="44179802"/>
        <c:scaling>
          <c:orientation val="minMax"/>
        </c:scaling>
        <c:axPos val="b"/>
        <c:delete val="0"/>
        <c:numFmt formatCode="h:mm" sourceLinked="0"/>
        <c:majorTickMark val="none"/>
        <c:minorTickMark val="none"/>
        <c:tickLblPos val="none"/>
        <c:crossAx val="62073899"/>
        <c:crosses val="autoZero"/>
        <c:auto val="0"/>
        <c:noMultiLvlLbl val="0"/>
      </c:dateAx>
      <c:valAx>
        <c:axId val="62073899"/>
        <c:scaling>
          <c:orientation val="minMax"/>
        </c:scaling>
        <c:axPos val="l"/>
        <c:majorGridlines/>
        <c:delete val="0"/>
        <c:numFmt formatCode="General" sourceLinked="1"/>
        <c:majorTickMark val="out"/>
        <c:minorTickMark val="none"/>
        <c:tickLblPos val="nextTo"/>
        <c:crossAx val="4417980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2'!$P$32:$P$38</c:f>
              <c:numCache/>
            </c:numRef>
          </c:val>
        </c:ser>
        <c:axId val="21794180"/>
        <c:axId val="61929893"/>
      </c:barChart>
      <c:dateAx>
        <c:axId val="21794180"/>
        <c:scaling>
          <c:orientation val="minMax"/>
        </c:scaling>
        <c:axPos val="b"/>
        <c:delete val="0"/>
        <c:numFmt formatCode="h:mm" sourceLinked="0"/>
        <c:majorTickMark val="none"/>
        <c:minorTickMark val="none"/>
        <c:tickLblPos val="none"/>
        <c:crossAx val="61929893"/>
        <c:crosses val="autoZero"/>
        <c:auto val="0"/>
        <c:noMultiLvlLbl val="0"/>
      </c:dateAx>
      <c:valAx>
        <c:axId val="61929893"/>
        <c:scaling>
          <c:orientation val="minMax"/>
        </c:scaling>
        <c:axPos val="l"/>
        <c:majorGridlines/>
        <c:delete val="0"/>
        <c:numFmt formatCode="General" sourceLinked="1"/>
        <c:majorTickMark val="out"/>
        <c:minorTickMark val="none"/>
        <c:tickLblPos val="nextTo"/>
        <c:crossAx val="2179418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0498126"/>
        <c:axId val="50265407"/>
      </c:barChart>
      <c:dateAx>
        <c:axId val="20498126"/>
        <c:scaling>
          <c:orientation val="minMax"/>
        </c:scaling>
        <c:axPos val="b"/>
        <c:delete val="0"/>
        <c:numFmt formatCode="h:mm" sourceLinked="0"/>
        <c:majorTickMark val="none"/>
        <c:minorTickMark val="none"/>
        <c:tickLblPos val="none"/>
        <c:crossAx val="50265407"/>
        <c:crosses val="autoZero"/>
        <c:auto val="0"/>
        <c:noMultiLvlLbl val="0"/>
      </c:dateAx>
      <c:valAx>
        <c:axId val="50265407"/>
        <c:scaling>
          <c:orientation val="minMax"/>
        </c:scaling>
        <c:axPos val="l"/>
        <c:majorGridlines/>
        <c:delete val="0"/>
        <c:numFmt formatCode="General" sourceLinked="1"/>
        <c:majorTickMark val="out"/>
        <c:minorTickMark val="none"/>
        <c:tickLblPos val="nextTo"/>
        <c:crossAx val="2049812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43050"/>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00475"/>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05500"/>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48600"/>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010525"/>
        <a:ext cx="800100" cy="135255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95400"/>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38250"/>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66825"/>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43300"/>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495675"/>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24250"/>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57850"/>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00700"/>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29275"/>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762875"/>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05725"/>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734300"/>
          <a:ext cx="342900" cy="46672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1104900</xdr:rowOff>
    </xdr:to>
    <xdr:pic>
      <xdr:nvPicPr>
        <xdr:cNvPr id="18" name="Picture 107"/>
        <xdr:cNvPicPr preferRelativeResize="1">
          <a:picLocks noChangeAspect="1"/>
        </xdr:cNvPicPr>
      </xdr:nvPicPr>
      <xdr:blipFill>
        <a:blip r:embed="rId9"/>
        <a:stretch>
          <a:fillRect/>
        </a:stretch>
      </xdr:blipFill>
      <xdr:spPr>
        <a:xfrm>
          <a:off x="47625" y="57150"/>
          <a:ext cx="83534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71625"/>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34075"/>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771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200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239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668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954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864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292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578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7914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7343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62875"/>
          <a:ext cx="342900" cy="44767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9"/>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790950"/>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895975"/>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390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79819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337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4861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147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483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5911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19750"/>
          <a:ext cx="342900" cy="476250"/>
        </a:xfrm>
        <a:prstGeom prst="rect">
          <a:avLst/>
        </a:prstGeom>
        <a:noFill/>
        <a:ln w="9525" cmpd="sng">
          <a:noFill/>
        </a:ln>
      </xdr:spPr>
    </xdr:pic>
    <xdr:clientData/>
  </xdr:twoCellAnchor>
  <xdr:twoCellAnchor editAs="oneCell">
    <xdr:from>
      <xdr:col>4</xdr:col>
      <xdr:colOff>0</xdr:colOff>
      <xdr:row>41</xdr:row>
      <xdr:rowOff>85725</xdr:rowOff>
    </xdr:from>
    <xdr:to>
      <xdr:col>4</xdr:col>
      <xdr:colOff>514350</xdr:colOff>
      <xdr:row>43</xdr:row>
      <xdr:rowOff>0</xdr:rowOff>
    </xdr:to>
    <xdr:pic>
      <xdr:nvPicPr>
        <xdr:cNvPr id="15" name="Picture 18"/>
        <xdr:cNvPicPr preferRelativeResize="1">
          <a:picLocks noChangeAspect="1"/>
        </xdr:cNvPicPr>
      </xdr:nvPicPr>
      <xdr:blipFill>
        <a:blip r:embed="rId6"/>
        <a:stretch>
          <a:fillRect/>
        </a:stretch>
      </xdr:blipFill>
      <xdr:spPr>
        <a:xfrm>
          <a:off x="3314700" y="7772400"/>
          <a:ext cx="514350" cy="266700"/>
        </a:xfrm>
        <a:prstGeom prst="rect">
          <a:avLst/>
        </a:prstGeom>
        <a:noFill/>
        <a:ln w="9525" cmpd="sng">
          <a:noFill/>
        </a:ln>
      </xdr:spPr>
    </xdr:pic>
    <xdr:clientData/>
  </xdr:twoCellAnchor>
  <xdr:twoCellAnchor editAs="oneCell">
    <xdr:from>
      <xdr:col>7</xdr:col>
      <xdr:colOff>371475</xdr:colOff>
      <xdr:row>41</xdr:row>
      <xdr:rowOff>38100</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24775"/>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247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7"/>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533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962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676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8105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390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6"/>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5257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9122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724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134350"/>
        <a:ext cx="800100" cy="137160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049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477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763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435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864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71500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86700"/>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829550"/>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858125"/>
          <a:ext cx="342900" cy="46672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4"/>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90675"/>
        <a:ext cx="800100" cy="141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924300"/>
        <a:ext cx="800100" cy="1419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6105525"/>
        <a:ext cx="800100" cy="14287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4" name="Chart 4"/>
        <xdr:cNvGraphicFramePr/>
      </xdr:nvGraphicFramePr>
      <xdr:xfrm>
        <a:off x="0" y="78200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5" name="Chart 5"/>
        <xdr:cNvGraphicFramePr/>
      </xdr:nvGraphicFramePr>
      <xdr:xfrm>
        <a:off x="0" y="7820025"/>
        <a:ext cx="800100" cy="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430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858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3144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6671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6195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6480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8578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8007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829300"/>
          <a:ext cx="342900" cy="476250"/>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1104900</xdr:rowOff>
    </xdr:to>
    <xdr:pic>
      <xdr:nvPicPr>
        <xdr:cNvPr id="15" name="Picture 49"/>
        <xdr:cNvPicPr preferRelativeResize="1">
          <a:picLocks noChangeAspect="1"/>
        </xdr:cNvPicPr>
      </xdr:nvPicPr>
      <xdr:blipFill>
        <a:blip r:embed="rId9"/>
        <a:stretch>
          <a:fillRect/>
        </a:stretch>
      </xdr:blipFill>
      <xdr:spPr>
        <a:xfrm>
          <a:off x="47625" y="47625"/>
          <a:ext cx="83534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3.xml" /><Relationship Id="rId20" Type="http://schemas.openxmlformats.org/officeDocument/2006/relationships/vmlDrawing" Target="../drawings/vmlDrawing3.vml" /><Relationship Id="rId2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4.xml" /><Relationship Id="rId20" Type="http://schemas.openxmlformats.org/officeDocument/2006/relationships/vmlDrawing" Target="../drawings/vmlDrawing4.vml" /><Relationship Id="rId2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5.xml" /><Relationship Id="rId19" Type="http://schemas.openxmlformats.org/officeDocument/2006/relationships/vmlDrawing" Target="../drawings/vmlDrawing5.vml" /><Relationship Id="rId2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forum" TargetMode="External" /><Relationship Id="rId6" Type="http://schemas.openxmlformats.org/officeDocument/2006/relationships/hyperlink" Target="http://www.triathlon-szene.de/"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tv.triathlon-szene.de/Index.lasso?Rubrik=Filme" TargetMode="External" /><Relationship Id="rId12" Type="http://schemas.openxmlformats.org/officeDocument/2006/relationships/hyperlink" Target="http://tv.triathlon-szene.de/Index.lasso?Rubrik=Filme" TargetMode="External" /><Relationship Id="rId13" Type="http://schemas.openxmlformats.org/officeDocument/2006/relationships/hyperlink" Target="http://tv.triathlon-szene.de/Index.lasso?Rubrik=Filme" TargetMode="External" /><Relationship Id="rId14" Type="http://schemas.openxmlformats.org/officeDocument/2006/relationships/comments" Target="../comments6.xml" /><Relationship Id="rId15" Type="http://schemas.openxmlformats.org/officeDocument/2006/relationships/vmlDrawing" Target="../drawings/vmlDrawing6.vml" /><Relationship Id="rId1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F57"/>
  <sheetViews>
    <sheetView tabSelected="1" workbookViewId="0" topLeftCell="A1">
      <selection activeCell="L51" sqref="L51"/>
    </sheetView>
  </sheetViews>
  <sheetFormatPr defaultColWidth="11.00390625" defaultRowHeight="12"/>
  <cols>
    <col min="1" max="23" width="10.875" style="106" customWidth="1"/>
    <col min="24" max="24" width="15.875" style="106" bestFit="1" customWidth="1"/>
    <col min="25" max="16384" width="10.875" style="106" customWidth="1"/>
  </cols>
  <sheetData>
    <row r="1" spans="18:19" s="80" customFormat="1" ht="96.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57</v>
      </c>
      <c r="C5" s="53">
        <f aca="true" t="shared" si="0" ref="C5:C10">C6-1</f>
        <v>38356</v>
      </c>
      <c r="D5" s="8" t="s">
        <v>7</v>
      </c>
      <c r="E5" s="42"/>
      <c r="F5" s="96"/>
      <c r="G5" s="126"/>
      <c r="H5" s="10"/>
      <c r="I5" s="97"/>
      <c r="J5" s="11"/>
      <c r="K5" s="42"/>
      <c r="L5" s="96"/>
      <c r="M5" s="43"/>
      <c r="N5" s="10">
        <v>0.03125</v>
      </c>
      <c r="O5" s="103"/>
      <c r="P5" s="48">
        <f>E5+H5+K5+N5</f>
        <v>0.03125</v>
      </c>
      <c r="R5" s="23" t="s">
        <v>14</v>
      </c>
      <c r="S5" s="24">
        <f>SUM(E5:E11)</f>
        <v>0.08333333333333333</v>
      </c>
      <c r="T5" s="25">
        <f>S5*Ausgleichsfaktoren!C$2</f>
        <v>0.25</v>
      </c>
      <c r="U5" s="26" t="s">
        <v>24</v>
      </c>
      <c r="V5" s="27" t="s">
        <v>24</v>
      </c>
      <c r="W5" s="28" t="s">
        <v>24</v>
      </c>
      <c r="X5" s="28" t="s">
        <v>64</v>
      </c>
    </row>
    <row r="6" spans="2:24" s="4" customFormat="1" ht="12.75">
      <c r="B6" s="12"/>
      <c r="C6" s="53">
        <f>C7-1</f>
        <v>38357</v>
      </c>
      <c r="D6" s="13" t="s">
        <v>8</v>
      </c>
      <c r="E6" s="42"/>
      <c r="F6" s="96"/>
      <c r="G6" s="126"/>
      <c r="H6" s="14">
        <v>0.034722222222222224</v>
      </c>
      <c r="I6" s="97" t="s">
        <v>55</v>
      </c>
      <c r="J6" s="11" t="s">
        <v>68</v>
      </c>
      <c r="K6" s="44">
        <v>0.03125</v>
      </c>
      <c r="L6" s="100" t="s">
        <v>55</v>
      </c>
      <c r="M6" s="43" t="s">
        <v>54</v>
      </c>
      <c r="N6" s="10"/>
      <c r="O6" s="104"/>
      <c r="P6" s="48">
        <f aca="true" t="shared" si="1" ref="P6:P11">E6+H6+K6+N6</f>
        <v>0.06597222222222222</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38358</v>
      </c>
      <c r="D7" s="13" t="s">
        <v>9</v>
      </c>
      <c r="E7" s="42"/>
      <c r="F7" s="96"/>
      <c r="G7" s="126"/>
      <c r="H7" s="114">
        <v>0.05555555555555555</v>
      </c>
      <c r="I7" s="115" t="s">
        <v>55</v>
      </c>
      <c r="J7" s="116" t="s">
        <v>21</v>
      </c>
      <c r="K7" s="44"/>
      <c r="L7" s="100"/>
      <c r="M7" s="45"/>
      <c r="N7" s="10"/>
      <c r="O7" s="104"/>
      <c r="P7" s="48">
        <f t="shared" si="1"/>
        <v>0.05555555555555555</v>
      </c>
      <c r="R7" s="23" t="s">
        <v>16</v>
      </c>
      <c r="S7" s="24">
        <f>SUM(K5:K11)</f>
        <v>0.1284722222222222</v>
      </c>
      <c r="T7" s="30">
        <f>S7*Ausgleichsfaktoren!C$4</f>
        <v>1.6701388888888888</v>
      </c>
      <c r="U7" s="26"/>
      <c r="V7" s="27"/>
      <c r="W7" s="28"/>
      <c r="X7" s="28"/>
    </row>
    <row r="8" spans="2:24" s="4" customFormat="1" ht="12.75">
      <c r="B8" s="50">
        <v>23</v>
      </c>
      <c r="C8" s="53">
        <f t="shared" si="0"/>
        <v>38359</v>
      </c>
      <c r="D8" s="13" t="s">
        <v>10</v>
      </c>
      <c r="E8" s="42">
        <v>0.041666666666666664</v>
      </c>
      <c r="F8" s="96">
        <v>1</v>
      </c>
      <c r="G8" s="127" t="s">
        <v>70</v>
      </c>
      <c r="H8" s="10"/>
      <c r="I8" s="97"/>
      <c r="J8" s="11"/>
      <c r="K8" s="44"/>
      <c r="L8" s="100"/>
      <c r="M8" s="45"/>
      <c r="N8" s="10"/>
      <c r="O8" s="104"/>
      <c r="P8" s="48">
        <f>E8+H8+K8+N8</f>
        <v>0.041666666666666664</v>
      </c>
      <c r="R8" s="23" t="s">
        <v>21</v>
      </c>
      <c r="S8" s="24">
        <f>SUM(N5:N11)</f>
        <v>0.03125</v>
      </c>
      <c r="T8" s="30"/>
      <c r="U8" s="26"/>
      <c r="V8" s="27"/>
      <c r="W8" s="28"/>
      <c r="X8" s="28"/>
    </row>
    <row r="9" spans="2:24" s="4" customFormat="1" ht="12.75">
      <c r="B9" s="55"/>
      <c r="C9" s="53">
        <f t="shared" si="0"/>
        <v>38360</v>
      </c>
      <c r="D9" s="13" t="s">
        <v>11</v>
      </c>
      <c r="E9" s="42"/>
      <c r="F9" s="96"/>
      <c r="G9" s="127"/>
      <c r="H9" s="14"/>
      <c r="I9" s="99"/>
      <c r="J9" s="15"/>
      <c r="K9" s="114">
        <v>0.05555555555555555</v>
      </c>
      <c r="L9" s="117">
        <v>1</v>
      </c>
      <c r="M9" s="118" t="s">
        <v>54</v>
      </c>
      <c r="N9" s="10"/>
      <c r="O9" s="104"/>
      <c r="P9" s="48">
        <f>E9+H9+K9+N9</f>
        <v>0.05555555555555555</v>
      </c>
      <c r="R9" s="31"/>
      <c r="S9" s="32">
        <f>SUM(S5:S8)</f>
        <v>0.4583333333333333</v>
      </c>
      <c r="T9" s="33">
        <f>SUM(T5:T8)</f>
        <v>8.378472222222223</v>
      </c>
      <c r="U9" s="26"/>
      <c r="V9" s="27"/>
      <c r="W9" s="28"/>
      <c r="X9" s="28"/>
    </row>
    <row r="10" spans="2:24" s="4" customFormat="1" ht="12.75">
      <c r="B10" s="55"/>
      <c r="C10" s="53">
        <f t="shared" si="0"/>
        <v>38361</v>
      </c>
      <c r="D10" s="11" t="s">
        <v>13</v>
      </c>
      <c r="E10" s="114">
        <v>0.041666666666666664</v>
      </c>
      <c r="F10" s="115">
        <v>1</v>
      </c>
      <c r="G10" s="115" t="s">
        <v>70</v>
      </c>
      <c r="H10" s="10"/>
      <c r="I10" s="97"/>
      <c r="J10" s="11"/>
      <c r="K10" s="42">
        <v>0.041666666666666664</v>
      </c>
      <c r="L10" s="96">
        <v>2</v>
      </c>
      <c r="M10" s="43" t="s">
        <v>54</v>
      </c>
      <c r="N10" s="10"/>
      <c r="O10" s="104"/>
      <c r="P10" s="48">
        <f t="shared" si="1"/>
        <v>0.08333333333333333</v>
      </c>
      <c r="R10" s="31" t="s">
        <v>34</v>
      </c>
      <c r="S10" s="34">
        <v>11</v>
      </c>
      <c r="T10" s="34"/>
      <c r="U10" s="26"/>
      <c r="V10" s="27"/>
      <c r="W10" s="28"/>
      <c r="X10" s="28"/>
    </row>
    <row r="11" spans="2:24" s="4" customFormat="1" ht="12.75">
      <c r="B11" s="55"/>
      <c r="C11" s="53">
        <f>C19-1</f>
        <v>38362</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57</v>
      </c>
      <c r="C19" s="9">
        <f aca="true" t="shared" si="2" ref="C19:C24">C20-1</f>
        <v>38363</v>
      </c>
      <c r="D19" s="8" t="s">
        <v>7</v>
      </c>
      <c r="E19" s="42"/>
      <c r="F19" s="96"/>
      <c r="G19" s="126"/>
      <c r="H19" s="10"/>
      <c r="I19" s="97"/>
      <c r="J19" s="11"/>
      <c r="K19" s="42"/>
      <c r="L19" s="96"/>
      <c r="M19" s="43"/>
      <c r="N19" s="10">
        <v>0.03125</v>
      </c>
      <c r="O19" s="103"/>
      <c r="P19" s="48">
        <f>E19+H19+K19+N19</f>
        <v>0.03125</v>
      </c>
      <c r="R19" s="23" t="s">
        <v>14</v>
      </c>
      <c r="S19" s="24">
        <f>SUM(E19:E25)</f>
        <v>0.09375</v>
      </c>
      <c r="T19" s="25">
        <f>S19*Ausgleichsfaktoren!C$2</f>
        <v>0.28125</v>
      </c>
      <c r="U19" s="26" t="s">
        <v>24</v>
      </c>
      <c r="V19" s="27" t="s">
        <v>24</v>
      </c>
      <c r="W19" s="28" t="s">
        <v>24</v>
      </c>
      <c r="X19" s="28" t="s">
        <v>64</v>
      </c>
    </row>
    <row r="20" spans="2:24" s="4" customFormat="1" ht="12.75">
      <c r="B20" s="12"/>
      <c r="C20" s="9">
        <f t="shared" si="2"/>
        <v>38364</v>
      </c>
      <c r="D20" s="13" t="s">
        <v>8</v>
      </c>
      <c r="E20" s="42"/>
      <c r="F20" s="96"/>
      <c r="G20" s="126"/>
      <c r="H20" s="14">
        <v>0.041666666666666664</v>
      </c>
      <c r="I20" s="97" t="s">
        <v>55</v>
      </c>
      <c r="J20" s="11" t="s">
        <v>68</v>
      </c>
      <c r="K20" s="44">
        <v>0.03125</v>
      </c>
      <c r="L20" s="100" t="s">
        <v>55</v>
      </c>
      <c r="M20" s="43" t="s">
        <v>54</v>
      </c>
      <c r="N20" s="10"/>
      <c r="O20" s="104"/>
      <c r="P20" s="48">
        <f aca="true" t="shared" si="3" ref="P20:P25">E20+H20+K20+N20</f>
        <v>0.07291666666666666</v>
      </c>
      <c r="R20" s="29" t="s">
        <v>15</v>
      </c>
      <c r="S20" s="24">
        <f>SUM(H19:H25)</f>
        <v>0.27083333333333337</v>
      </c>
      <c r="T20" s="30">
        <f>S20*Ausgleichsfaktoren!C$3</f>
        <v>8.125000000000002</v>
      </c>
      <c r="U20" s="26" t="s">
        <v>25</v>
      </c>
      <c r="V20" s="27" t="s">
        <v>25</v>
      </c>
      <c r="W20" s="28" t="s">
        <v>25</v>
      </c>
      <c r="X20" s="28"/>
    </row>
    <row r="21" spans="2:24" s="4" customFormat="1" ht="12.75">
      <c r="B21" s="52" t="s">
        <v>30</v>
      </c>
      <c r="C21" s="9">
        <f t="shared" si="2"/>
        <v>38365</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0.16666666666666666</v>
      </c>
      <c r="T21" s="30">
        <f>S21*Ausgleichsfaktoren!C$4</f>
        <v>2.1666666666666665</v>
      </c>
      <c r="U21" s="26"/>
      <c r="V21" s="27"/>
      <c r="W21" s="28"/>
      <c r="X21" s="28"/>
    </row>
    <row r="22" spans="2:24" s="4" customFormat="1" ht="12.75">
      <c r="B22" s="50">
        <v>22</v>
      </c>
      <c r="C22" s="9">
        <f t="shared" si="2"/>
        <v>38366</v>
      </c>
      <c r="D22" s="13" t="s">
        <v>10</v>
      </c>
      <c r="E22" s="42">
        <v>0.041666666666666664</v>
      </c>
      <c r="F22" s="96">
        <v>1</v>
      </c>
      <c r="G22" s="127" t="s">
        <v>70</v>
      </c>
      <c r="H22" s="10"/>
      <c r="I22" s="97"/>
      <c r="J22" s="11"/>
      <c r="K22" s="44">
        <v>0.03125</v>
      </c>
      <c r="L22" s="100">
        <v>1</v>
      </c>
      <c r="M22" s="43" t="s">
        <v>54</v>
      </c>
      <c r="N22" s="10"/>
      <c r="O22" s="104"/>
      <c r="P22" s="48">
        <f>E22+H22+K22+N22</f>
        <v>0.07291666666666666</v>
      </c>
      <c r="R22" s="23" t="s">
        <v>21</v>
      </c>
      <c r="S22" s="24">
        <f>SUM(N19:N25)</f>
        <v>0.03125</v>
      </c>
      <c r="T22" s="30"/>
      <c r="U22" s="26"/>
      <c r="V22" s="27"/>
      <c r="W22" s="28"/>
      <c r="X22" s="28"/>
    </row>
    <row r="23" spans="2:24" s="4" customFormat="1" ht="12.75">
      <c r="B23" s="55"/>
      <c r="C23" s="9">
        <f t="shared" si="2"/>
        <v>38367</v>
      </c>
      <c r="D23" s="13" t="s">
        <v>11</v>
      </c>
      <c r="E23" s="42"/>
      <c r="F23" s="96"/>
      <c r="G23" s="127"/>
      <c r="H23" s="14"/>
      <c r="I23" s="99"/>
      <c r="J23" s="15"/>
      <c r="K23" s="114">
        <v>0.0625</v>
      </c>
      <c r="L23" s="117">
        <v>1</v>
      </c>
      <c r="M23" s="118" t="s">
        <v>54</v>
      </c>
      <c r="N23" s="10"/>
      <c r="O23" s="104"/>
      <c r="P23" s="48">
        <f>E23+H23+K23+N23</f>
        <v>0.0625</v>
      </c>
      <c r="R23" s="31"/>
      <c r="S23" s="32">
        <f>SUM(S19:S22)</f>
        <v>0.5625</v>
      </c>
      <c r="T23" s="33">
        <f>SUM(T19:T22)</f>
        <v>10.572916666666668</v>
      </c>
      <c r="U23" s="26"/>
      <c r="V23" s="27"/>
      <c r="W23" s="28"/>
      <c r="X23" s="28"/>
    </row>
    <row r="24" spans="2:24" s="4" customFormat="1" ht="12.75">
      <c r="B24" s="55"/>
      <c r="C24" s="9">
        <f t="shared" si="2"/>
        <v>38368</v>
      </c>
      <c r="D24" s="11" t="s">
        <v>13</v>
      </c>
      <c r="E24" s="114">
        <v>0.052083333333333336</v>
      </c>
      <c r="F24" s="115">
        <v>1</v>
      </c>
      <c r="G24" s="115" t="s">
        <v>70</v>
      </c>
      <c r="H24" s="10"/>
      <c r="I24" s="97"/>
      <c r="J24" s="11"/>
      <c r="K24" s="42">
        <v>0.041666666666666664</v>
      </c>
      <c r="L24" s="96">
        <v>2</v>
      </c>
      <c r="M24" s="43" t="s">
        <v>54</v>
      </c>
      <c r="N24" s="10"/>
      <c r="O24" s="104"/>
      <c r="P24" s="48">
        <f t="shared" si="3"/>
        <v>0.09375</v>
      </c>
      <c r="R24" s="31" t="s">
        <v>34</v>
      </c>
      <c r="S24" s="34">
        <v>13.5</v>
      </c>
      <c r="T24" s="34"/>
      <c r="U24" s="26"/>
      <c r="V24" s="27"/>
      <c r="W24" s="28"/>
      <c r="X24" s="28"/>
    </row>
    <row r="25" spans="2:24" s="4" customFormat="1" ht="12.75">
      <c r="B25" s="55"/>
      <c r="C25" s="9">
        <f>C32-1</f>
        <v>38369</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57</v>
      </c>
      <c r="C32" s="53">
        <f aca="true" t="shared" si="4" ref="C32:C37">C33-1</f>
        <v>38370</v>
      </c>
      <c r="D32" s="8" t="s">
        <v>7</v>
      </c>
      <c r="E32" s="42"/>
      <c r="F32" s="96"/>
      <c r="G32" s="126"/>
      <c r="H32" s="10"/>
      <c r="I32" s="97"/>
      <c r="J32" s="11"/>
      <c r="K32" s="42"/>
      <c r="L32" s="96"/>
      <c r="M32" s="43"/>
      <c r="N32" s="10">
        <v>0.03125</v>
      </c>
      <c r="O32" s="103"/>
      <c r="P32" s="48">
        <f>E32+H32+K32+N32</f>
        <v>0.03125</v>
      </c>
      <c r="R32" s="23" t="s">
        <v>14</v>
      </c>
      <c r="S32" s="24">
        <f>SUM(E32:E38)</f>
        <v>0.10416666666666666</v>
      </c>
      <c r="T32" s="25">
        <f>S32*Ausgleichsfaktoren!C$2</f>
        <v>0.3125</v>
      </c>
      <c r="U32" s="26" t="s">
        <v>24</v>
      </c>
      <c r="V32" s="27" t="s">
        <v>24</v>
      </c>
      <c r="W32" s="28" t="s">
        <v>24</v>
      </c>
      <c r="X32" s="28" t="s">
        <v>64</v>
      </c>
    </row>
    <row r="33" spans="2:24" s="4" customFormat="1" ht="12.75">
      <c r="B33" s="12"/>
      <c r="C33" s="53">
        <f t="shared" si="4"/>
        <v>38371</v>
      </c>
      <c r="D33" s="13" t="s">
        <v>8</v>
      </c>
      <c r="E33" s="42"/>
      <c r="F33" s="96"/>
      <c r="G33" s="126"/>
      <c r="H33" s="14">
        <v>0.041666666666666664</v>
      </c>
      <c r="I33" s="97" t="s">
        <v>55</v>
      </c>
      <c r="J33" s="11" t="s">
        <v>68</v>
      </c>
      <c r="K33" s="44">
        <v>0.041666666666666664</v>
      </c>
      <c r="L33" s="100" t="s">
        <v>55</v>
      </c>
      <c r="M33" s="43" t="s">
        <v>54</v>
      </c>
      <c r="N33" s="10"/>
      <c r="O33" s="104"/>
      <c r="P33" s="48">
        <f aca="true" t="shared" si="5" ref="P33:P38">E33+H33+K33+N33</f>
        <v>0.08333333333333333</v>
      </c>
      <c r="R33" s="29" t="s">
        <v>15</v>
      </c>
      <c r="S33" s="24">
        <f>SUM(H32:H38)</f>
        <v>0.3125</v>
      </c>
      <c r="T33" s="30">
        <f>S33*Ausgleichsfaktoren!C$3</f>
        <v>9.375</v>
      </c>
      <c r="U33" s="26" t="s">
        <v>25</v>
      </c>
      <c r="V33" s="27" t="s">
        <v>25</v>
      </c>
      <c r="W33" s="28" t="s">
        <v>25</v>
      </c>
      <c r="X33" s="28"/>
    </row>
    <row r="34" spans="2:24" s="4" customFormat="1" ht="12.75">
      <c r="B34" s="52" t="s">
        <v>30</v>
      </c>
      <c r="C34" s="53">
        <f t="shared" si="4"/>
        <v>38372</v>
      </c>
      <c r="D34" s="13" t="s">
        <v>9</v>
      </c>
      <c r="E34" s="42"/>
      <c r="F34" s="96"/>
      <c r="G34" s="126"/>
      <c r="H34" s="114">
        <v>0.10416666666666667</v>
      </c>
      <c r="I34" s="115" t="s">
        <v>55</v>
      </c>
      <c r="J34" s="116" t="s">
        <v>21</v>
      </c>
      <c r="K34" s="44"/>
      <c r="L34" s="100"/>
      <c r="M34" s="45"/>
      <c r="N34" s="10"/>
      <c r="O34" s="104"/>
      <c r="P34" s="48">
        <f t="shared" si="5"/>
        <v>0.10416666666666667</v>
      </c>
      <c r="R34" s="23" t="s">
        <v>16</v>
      </c>
      <c r="S34" s="24">
        <f>SUM(K32:K38)</f>
        <v>0.20138888888888887</v>
      </c>
      <c r="T34" s="30">
        <f>S34*Ausgleichsfaktoren!C$4</f>
        <v>2.6180555555555554</v>
      </c>
      <c r="U34" s="26"/>
      <c r="V34" s="27"/>
      <c r="W34" s="28"/>
      <c r="X34" s="28"/>
    </row>
    <row r="35" spans="2:24" s="4" customFormat="1" ht="12.75">
      <c r="B35" s="50">
        <v>21</v>
      </c>
      <c r="C35" s="53">
        <f t="shared" si="4"/>
        <v>38373</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c r="V35" s="27"/>
      <c r="W35" s="28"/>
      <c r="X35" s="28"/>
    </row>
    <row r="36" spans="2:24" s="4" customFormat="1" ht="12.75">
      <c r="B36" s="55"/>
      <c r="C36" s="53">
        <f t="shared" si="4"/>
        <v>38374</v>
      </c>
      <c r="D36" s="13" t="s">
        <v>11</v>
      </c>
      <c r="E36" s="42"/>
      <c r="F36" s="96"/>
      <c r="G36" s="127"/>
      <c r="H36" s="14"/>
      <c r="I36" s="99"/>
      <c r="J36" s="15"/>
      <c r="K36" s="114">
        <v>0.06944444444444443</v>
      </c>
      <c r="L36" s="117">
        <v>1</v>
      </c>
      <c r="M36" s="118" t="s">
        <v>54</v>
      </c>
      <c r="N36" s="10"/>
      <c r="O36" s="104"/>
      <c r="P36" s="48">
        <f>E36+H36+K36+N36</f>
        <v>0.06944444444444443</v>
      </c>
      <c r="R36" s="31"/>
      <c r="S36" s="32">
        <f>SUM(S32:S35)</f>
        <v>0.6493055555555555</v>
      </c>
      <c r="T36" s="33">
        <f>SUM(T32:T35)</f>
        <v>12.305555555555555</v>
      </c>
      <c r="U36" s="26"/>
      <c r="V36" s="27"/>
      <c r="W36" s="28"/>
      <c r="X36" s="28"/>
    </row>
    <row r="37" spans="2:24" s="4" customFormat="1" ht="12.75">
      <c r="B37" s="55"/>
      <c r="C37" s="53">
        <f t="shared" si="4"/>
        <v>38375</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15.5</v>
      </c>
      <c r="T37" s="34"/>
      <c r="U37" s="26"/>
      <c r="V37" s="27"/>
      <c r="W37" s="28"/>
      <c r="X37" s="28"/>
    </row>
    <row r="38" spans="2:24" s="4" customFormat="1" ht="12.75">
      <c r="B38" s="55"/>
      <c r="C38" s="53">
        <f>C45-1</f>
        <v>38376</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24" s="4" customFormat="1" ht="15">
      <c r="C43" s="5"/>
      <c r="E43" s="6"/>
      <c r="F43" s="7"/>
      <c r="G43" s="129"/>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57</v>
      </c>
      <c r="C45" s="53">
        <f aca="true" t="shared" si="6" ref="C45:C50">C46-1</f>
        <v>38377</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t="s">
        <v>64</v>
      </c>
    </row>
    <row r="46" spans="2:24" s="4" customFormat="1" ht="12.75">
      <c r="B46" s="12"/>
      <c r="C46" s="53">
        <f t="shared" si="6"/>
        <v>38378</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row>
    <row r="47" spans="2:24" s="4" customFormat="1" ht="12.75">
      <c r="B47" s="52" t="s">
        <v>30</v>
      </c>
      <c r="C47" s="53">
        <f t="shared" si="6"/>
        <v>38379</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row>
    <row r="48" spans="2:24" s="4" customFormat="1" ht="12.75">
      <c r="B48" s="50">
        <v>20</v>
      </c>
      <c r="C48" s="53">
        <f t="shared" si="6"/>
        <v>38380</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row>
    <row r="49" spans="2:24" s="4" customFormat="1" ht="12.75">
      <c r="B49" s="55"/>
      <c r="C49" s="53">
        <f t="shared" si="6"/>
        <v>38381</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row>
    <row r="50" spans="2:24" s="4" customFormat="1" ht="12.75">
      <c r="B50" s="55"/>
      <c r="C50" s="53">
        <f t="shared" si="6"/>
        <v>38382</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row>
    <row r="51" spans="2:24" s="4" customFormat="1" ht="12.75">
      <c r="B51" s="55"/>
      <c r="C51" s="53">
        <f>'BASE 2'!C5-1</f>
        <v>38383</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9" t="s">
        <v>40</v>
      </c>
      <c r="W53" s="88"/>
      <c r="X53" s="159" t="s">
        <v>39</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1"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2.xml><?xml version="1.0" encoding="utf-8"?>
<worksheet xmlns="http://schemas.openxmlformats.org/spreadsheetml/2006/main" xmlns:r="http://schemas.openxmlformats.org/officeDocument/2006/relationships">
  <dimension ref="A1:AF57"/>
  <sheetViews>
    <sheetView workbookViewId="0" topLeftCell="A1">
      <selection activeCell="O65" sqref="O65"/>
    </sheetView>
  </sheetViews>
  <sheetFormatPr defaultColWidth="11.00390625" defaultRowHeight="12"/>
  <cols>
    <col min="1" max="13" width="10.875" style="106" customWidth="1"/>
    <col min="14" max="14" width="5.00390625" style="106" bestFit="1" customWidth="1"/>
    <col min="15" max="15" width="10.50390625" style="106" bestFit="1" customWidth="1"/>
    <col min="16" max="23" width="10.875" style="106" customWidth="1"/>
    <col min="24" max="24" width="14.125" style="106" bestFit="1" customWidth="1"/>
    <col min="25" max="16384" width="10.875" style="106" customWidth="1"/>
  </cols>
  <sheetData>
    <row r="1" spans="18:19" s="80" customFormat="1" ht="99"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58</v>
      </c>
      <c r="C5" s="53">
        <f aca="true" t="shared" si="0" ref="C5:C10">C6-1</f>
        <v>38384</v>
      </c>
      <c r="D5" s="8" t="s">
        <v>7</v>
      </c>
      <c r="E5" s="42"/>
      <c r="F5" s="96"/>
      <c r="G5" s="126"/>
      <c r="H5" s="10"/>
      <c r="I5" s="97"/>
      <c r="J5" s="11"/>
      <c r="K5" s="42"/>
      <c r="L5" s="96"/>
      <c r="M5" s="43"/>
      <c r="N5" s="10">
        <v>0.03125</v>
      </c>
      <c r="O5" s="103"/>
      <c r="P5" s="48">
        <f>E5+H5+K5+N5</f>
        <v>0.03125</v>
      </c>
      <c r="R5" s="23" t="s">
        <v>14</v>
      </c>
      <c r="S5" s="24">
        <f>SUM(E5:E11)</f>
        <v>0.08333333333333333</v>
      </c>
      <c r="T5" s="25">
        <f>S5*Ausgleichsfaktoren!C$2</f>
        <v>0.25</v>
      </c>
      <c r="U5" s="26" t="s">
        <v>24</v>
      </c>
      <c r="V5" s="27" t="s">
        <v>24</v>
      </c>
      <c r="W5" s="28" t="s">
        <v>24</v>
      </c>
      <c r="X5" s="28" t="s">
        <v>65</v>
      </c>
    </row>
    <row r="6" spans="2:24" s="4" customFormat="1" ht="12.75">
      <c r="B6" s="12"/>
      <c r="C6" s="53">
        <f>C7-1</f>
        <v>38385</v>
      </c>
      <c r="D6" s="13" t="s">
        <v>8</v>
      </c>
      <c r="E6" s="42"/>
      <c r="F6" s="96"/>
      <c r="G6" s="126"/>
      <c r="H6" s="14">
        <v>0.034722222222222224</v>
      </c>
      <c r="I6" s="97" t="s">
        <v>55</v>
      </c>
      <c r="J6" s="11" t="s">
        <v>68</v>
      </c>
      <c r="K6" s="44">
        <v>0.03125</v>
      </c>
      <c r="L6" s="100" t="s">
        <v>55</v>
      </c>
      <c r="M6" s="43" t="s">
        <v>54</v>
      </c>
      <c r="N6" s="10"/>
      <c r="O6" s="104"/>
      <c r="P6" s="48">
        <f aca="true" t="shared" si="1" ref="P6:P11">E6+H6+K6+N6</f>
        <v>0.06597222222222222</v>
      </c>
      <c r="R6" s="29" t="s">
        <v>15</v>
      </c>
      <c r="S6" s="24">
        <f>SUM(H5:H11)</f>
        <v>0.2361111111111111</v>
      </c>
      <c r="T6" s="30">
        <f>S6*Ausgleichsfaktoren!C$3</f>
        <v>7.083333333333333</v>
      </c>
      <c r="U6" s="26" t="s">
        <v>25</v>
      </c>
      <c r="V6" s="27" t="s">
        <v>25</v>
      </c>
      <c r="W6" s="28" t="s">
        <v>25</v>
      </c>
      <c r="X6" s="28"/>
    </row>
    <row r="7" spans="2:24" s="4" customFormat="1" ht="12.75">
      <c r="B7" s="52" t="s">
        <v>30</v>
      </c>
      <c r="C7" s="53">
        <f t="shared" si="0"/>
        <v>38386</v>
      </c>
      <c r="D7" s="13" t="s">
        <v>9</v>
      </c>
      <c r="E7" s="42"/>
      <c r="F7" s="96"/>
      <c r="G7" s="126"/>
      <c r="H7" s="114">
        <v>0.0763888888888889</v>
      </c>
      <c r="I7" s="115" t="s">
        <v>55</v>
      </c>
      <c r="J7" s="116" t="s">
        <v>21</v>
      </c>
      <c r="K7" s="44"/>
      <c r="L7" s="100"/>
      <c r="M7" s="45"/>
      <c r="N7" s="10"/>
      <c r="O7" s="104"/>
      <c r="P7" s="48">
        <f t="shared" si="1"/>
        <v>0.0763888888888889</v>
      </c>
      <c r="R7" s="23" t="s">
        <v>16</v>
      </c>
      <c r="S7" s="24">
        <f>SUM(K5:K11)</f>
        <v>0.1284722222222222</v>
      </c>
      <c r="T7" s="30">
        <f>S7*Ausgleichsfaktoren!C$4</f>
        <v>1.6701388888888888</v>
      </c>
      <c r="U7" s="26" t="s">
        <v>21</v>
      </c>
      <c r="V7" s="27" t="s">
        <v>21</v>
      </c>
      <c r="W7" s="28" t="s">
        <v>21</v>
      </c>
      <c r="X7" s="28"/>
    </row>
    <row r="8" spans="2:24" s="4" customFormat="1" ht="12.75">
      <c r="B8" s="50">
        <v>19</v>
      </c>
      <c r="C8" s="53">
        <f t="shared" si="0"/>
        <v>38387</v>
      </c>
      <c r="D8" s="13" t="s">
        <v>10</v>
      </c>
      <c r="E8" s="42">
        <v>0.041666666666666664</v>
      </c>
      <c r="F8" s="96">
        <v>1</v>
      </c>
      <c r="G8" s="127" t="s">
        <v>70</v>
      </c>
      <c r="H8" s="10"/>
      <c r="I8" s="97"/>
      <c r="J8" s="11"/>
      <c r="K8" s="44"/>
      <c r="L8" s="100"/>
      <c r="M8" s="45"/>
      <c r="N8" s="10"/>
      <c r="O8" s="104"/>
      <c r="P8" s="48">
        <f>E8+H8+K8+N8</f>
        <v>0.041666666666666664</v>
      </c>
      <c r="R8" s="23" t="s">
        <v>21</v>
      </c>
      <c r="S8" s="24">
        <f>SUM(N5:N11)</f>
        <v>0.03125</v>
      </c>
      <c r="T8" s="30"/>
      <c r="U8" s="26" t="s">
        <v>63</v>
      </c>
      <c r="V8" s="27" t="s">
        <v>63</v>
      </c>
      <c r="W8" s="28" t="s">
        <v>63</v>
      </c>
      <c r="X8" s="28"/>
    </row>
    <row r="9" spans="2:24" s="4" customFormat="1" ht="12.75">
      <c r="B9" s="55"/>
      <c r="C9" s="53">
        <f t="shared" si="0"/>
        <v>38388</v>
      </c>
      <c r="D9" s="13" t="s">
        <v>11</v>
      </c>
      <c r="E9" s="42"/>
      <c r="F9" s="96"/>
      <c r="G9" s="127"/>
      <c r="H9" s="14"/>
      <c r="I9" s="99"/>
      <c r="J9" s="15"/>
      <c r="K9" s="114">
        <v>0.05555555555555555</v>
      </c>
      <c r="L9" s="117">
        <v>1</v>
      </c>
      <c r="M9" s="118" t="s">
        <v>54</v>
      </c>
      <c r="N9" s="10"/>
      <c r="O9" s="104"/>
      <c r="P9" s="48">
        <f>E9+H9+K9+N9</f>
        <v>0.05555555555555555</v>
      </c>
      <c r="R9" s="31"/>
      <c r="S9" s="32">
        <f>SUM(S5:S8)</f>
        <v>0.47916666666666663</v>
      </c>
      <c r="T9" s="33">
        <f>SUM(T5:T8)</f>
        <v>9.003472222222221</v>
      </c>
      <c r="U9" s="26"/>
      <c r="V9" s="27"/>
      <c r="W9" s="28"/>
      <c r="X9" s="28"/>
    </row>
    <row r="10" spans="2:24" s="4" customFormat="1" ht="12.75">
      <c r="B10" s="55"/>
      <c r="C10" s="53">
        <f t="shared" si="0"/>
        <v>38389</v>
      </c>
      <c r="D10" s="11" t="s">
        <v>13</v>
      </c>
      <c r="E10" s="114">
        <v>0.041666666666666664</v>
      </c>
      <c r="F10" s="115">
        <v>1</v>
      </c>
      <c r="G10" s="115" t="s">
        <v>70</v>
      </c>
      <c r="H10" s="10"/>
      <c r="I10" s="97"/>
      <c r="J10" s="11"/>
      <c r="K10" s="42">
        <v>0.041666666666666664</v>
      </c>
      <c r="L10" s="96">
        <v>2</v>
      </c>
      <c r="M10" s="43" t="s">
        <v>54</v>
      </c>
      <c r="N10" s="10"/>
      <c r="O10" s="104"/>
      <c r="P10" s="48">
        <f t="shared" si="1"/>
        <v>0.08333333333333333</v>
      </c>
      <c r="R10" s="31" t="s">
        <v>34</v>
      </c>
      <c r="S10" s="34">
        <v>11.5</v>
      </c>
      <c r="T10" s="34"/>
      <c r="U10" s="26"/>
      <c r="V10" s="27"/>
      <c r="W10" s="28"/>
      <c r="X10" s="28"/>
    </row>
    <row r="11" spans="2:24" s="4" customFormat="1" ht="12.75">
      <c r="B11" s="55"/>
      <c r="C11" s="53">
        <f>C19-1</f>
        <v>38390</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58</v>
      </c>
      <c r="C19" s="9">
        <f aca="true" t="shared" si="2" ref="C19:C24">C20-1</f>
        <v>38391</v>
      </c>
      <c r="D19" s="8" t="s">
        <v>7</v>
      </c>
      <c r="E19" s="42"/>
      <c r="F19" s="96"/>
      <c r="G19" s="126"/>
      <c r="H19" s="10"/>
      <c r="I19" s="97"/>
      <c r="J19" s="11"/>
      <c r="K19" s="42"/>
      <c r="L19" s="96"/>
      <c r="M19" s="43"/>
      <c r="N19" s="10">
        <v>0.03125</v>
      </c>
      <c r="O19" s="103"/>
      <c r="P19" s="48">
        <f>E19+H19+K19+N19</f>
        <v>0.03125</v>
      </c>
      <c r="R19" s="23" t="s">
        <v>14</v>
      </c>
      <c r="S19" s="24">
        <f>SUM(E19:E25)</f>
        <v>0.10416666666666666</v>
      </c>
      <c r="T19" s="25">
        <f>S19*Ausgleichsfaktoren!C$2</f>
        <v>0.3125</v>
      </c>
      <c r="U19" s="26" t="s">
        <v>24</v>
      </c>
      <c r="V19" s="27" t="s">
        <v>24</v>
      </c>
      <c r="W19" s="28" t="s">
        <v>24</v>
      </c>
      <c r="X19" s="28" t="s">
        <v>65</v>
      </c>
    </row>
    <row r="20" spans="2:24" s="4" customFormat="1" ht="12.75">
      <c r="B20" s="12"/>
      <c r="C20" s="9">
        <f t="shared" si="2"/>
        <v>38392</v>
      </c>
      <c r="D20" s="13" t="s">
        <v>8</v>
      </c>
      <c r="E20" s="42"/>
      <c r="F20" s="96"/>
      <c r="G20" s="126"/>
      <c r="H20" s="14">
        <v>0.041666666666666664</v>
      </c>
      <c r="I20" s="97" t="s">
        <v>55</v>
      </c>
      <c r="J20" s="11" t="s">
        <v>68</v>
      </c>
      <c r="K20" s="44">
        <v>0.041666666666666664</v>
      </c>
      <c r="L20" s="100" t="s">
        <v>55</v>
      </c>
      <c r="M20" s="43" t="s">
        <v>54</v>
      </c>
      <c r="N20" s="10"/>
      <c r="O20" s="104"/>
      <c r="P20" s="48">
        <f aca="true" t="shared" si="3" ref="P20:P25">E20+H20+K20+N20</f>
        <v>0.08333333333333333</v>
      </c>
      <c r="R20" s="29" t="s">
        <v>15</v>
      </c>
      <c r="S20" s="24">
        <f>SUM(H19:H25)</f>
        <v>0.27083333333333337</v>
      </c>
      <c r="T20" s="30">
        <f>S20*Ausgleichsfaktoren!C$3</f>
        <v>8.125000000000002</v>
      </c>
      <c r="U20" s="26" t="s">
        <v>25</v>
      </c>
      <c r="V20" s="27" t="s">
        <v>25</v>
      </c>
      <c r="W20" s="28" t="s">
        <v>25</v>
      </c>
      <c r="X20" s="28"/>
    </row>
    <row r="21" spans="2:24" s="4" customFormat="1" ht="12.75">
      <c r="B21" s="52" t="s">
        <v>30</v>
      </c>
      <c r="C21" s="9">
        <f t="shared" si="2"/>
        <v>38393</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0.20138888888888887</v>
      </c>
      <c r="T21" s="30">
        <f>S21*Ausgleichsfaktoren!C$4</f>
        <v>2.6180555555555554</v>
      </c>
      <c r="U21" s="26" t="s">
        <v>21</v>
      </c>
      <c r="V21" s="27" t="s">
        <v>21</v>
      </c>
      <c r="W21" s="28" t="s">
        <v>21</v>
      </c>
      <c r="X21" s="28"/>
    </row>
    <row r="22" spans="2:24" s="4" customFormat="1" ht="12.75">
      <c r="B22" s="50">
        <v>18</v>
      </c>
      <c r="C22" s="9">
        <f t="shared" si="2"/>
        <v>38394</v>
      </c>
      <c r="D22" s="13" t="s">
        <v>10</v>
      </c>
      <c r="E22" s="42">
        <v>0.041666666666666664</v>
      </c>
      <c r="F22" s="96">
        <v>1</v>
      </c>
      <c r="G22" s="127" t="s">
        <v>70</v>
      </c>
      <c r="H22" s="10"/>
      <c r="I22" s="97"/>
      <c r="J22" s="11"/>
      <c r="K22" s="44">
        <v>0.04861111111111111</v>
      </c>
      <c r="L22" s="100">
        <v>1</v>
      </c>
      <c r="M22" s="43" t="s">
        <v>54</v>
      </c>
      <c r="N22" s="10"/>
      <c r="O22" s="104"/>
      <c r="P22" s="48">
        <f>E22+H22+K22+N22</f>
        <v>0.09027777777777778</v>
      </c>
      <c r="R22" s="23" t="s">
        <v>21</v>
      </c>
      <c r="S22" s="24">
        <f>SUM(N19:N25)</f>
        <v>0.03125</v>
      </c>
      <c r="T22" s="30"/>
      <c r="U22" s="26" t="s">
        <v>63</v>
      </c>
      <c r="V22" s="27" t="s">
        <v>63</v>
      </c>
      <c r="W22" s="28" t="s">
        <v>63</v>
      </c>
      <c r="X22" s="28"/>
    </row>
    <row r="23" spans="2:24" s="4" customFormat="1" ht="12.75">
      <c r="B23" s="55"/>
      <c r="C23" s="9">
        <f t="shared" si="2"/>
        <v>38395</v>
      </c>
      <c r="D23" s="13" t="s">
        <v>11</v>
      </c>
      <c r="E23" s="42"/>
      <c r="F23" s="96"/>
      <c r="G23" s="127"/>
      <c r="H23" s="14"/>
      <c r="I23" s="99"/>
      <c r="J23" s="15"/>
      <c r="K23" s="114">
        <v>0.06944444444444443</v>
      </c>
      <c r="L23" s="117">
        <v>1</v>
      </c>
      <c r="M23" s="118" t="s">
        <v>54</v>
      </c>
      <c r="N23" s="10"/>
      <c r="O23" s="104"/>
      <c r="P23" s="48">
        <f>E23+H23+K23+N23</f>
        <v>0.06944444444444443</v>
      </c>
      <c r="R23" s="31"/>
      <c r="S23" s="32">
        <f>SUM(S19:S22)</f>
        <v>0.6076388888888888</v>
      </c>
      <c r="T23" s="33">
        <f>SUM(T19:T22)</f>
        <v>11.055555555555557</v>
      </c>
      <c r="U23" s="26"/>
      <c r="V23" s="27"/>
      <c r="W23" s="28"/>
      <c r="X23" s="28"/>
    </row>
    <row r="24" spans="2:24" s="4" customFormat="1" ht="12.75">
      <c r="B24" s="55"/>
      <c r="C24" s="9">
        <f t="shared" si="2"/>
        <v>38396</v>
      </c>
      <c r="D24" s="11" t="s">
        <v>13</v>
      </c>
      <c r="E24" s="114">
        <v>0.0625</v>
      </c>
      <c r="F24" s="115">
        <v>1</v>
      </c>
      <c r="G24" s="115" t="s">
        <v>70</v>
      </c>
      <c r="H24" s="10"/>
      <c r="I24" s="97"/>
      <c r="J24" s="11"/>
      <c r="K24" s="42">
        <v>0.041666666666666664</v>
      </c>
      <c r="L24" s="96">
        <v>2</v>
      </c>
      <c r="M24" s="43" t="s">
        <v>54</v>
      </c>
      <c r="N24" s="10"/>
      <c r="O24" s="104"/>
      <c r="P24" s="48">
        <f t="shared" si="3"/>
        <v>0.10416666666666666</v>
      </c>
      <c r="R24" s="31" t="s">
        <v>34</v>
      </c>
      <c r="S24" s="34">
        <v>14.5</v>
      </c>
      <c r="T24" s="34"/>
      <c r="U24" s="26"/>
      <c r="V24" s="27"/>
      <c r="W24" s="28"/>
      <c r="X24" s="28"/>
    </row>
    <row r="25" spans="2:24" s="4" customFormat="1" ht="12.75">
      <c r="B25" s="55"/>
      <c r="C25" s="9">
        <f>C32-1</f>
        <v>38397</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58</v>
      </c>
      <c r="C32" s="53">
        <f aca="true" t="shared" si="4" ref="C32:C37">C33-1</f>
        <v>38398</v>
      </c>
      <c r="D32" s="8" t="s">
        <v>7</v>
      </c>
      <c r="E32" s="42"/>
      <c r="F32" s="96"/>
      <c r="G32" s="126"/>
      <c r="H32" s="10"/>
      <c r="I32" s="97"/>
      <c r="J32" s="11"/>
      <c r="K32" s="42"/>
      <c r="L32" s="96"/>
      <c r="M32" s="43"/>
      <c r="N32" s="10">
        <v>0.03125</v>
      </c>
      <c r="O32" s="103"/>
      <c r="P32" s="48">
        <f>E32+H32+K32+N32</f>
        <v>0.03125</v>
      </c>
      <c r="R32" s="23" t="s">
        <v>14</v>
      </c>
      <c r="S32" s="24">
        <f>SUM(E32:E38)</f>
        <v>0.10416666666666666</v>
      </c>
      <c r="T32" s="25">
        <f>S32*Ausgleichsfaktoren!C$2</f>
        <v>0.3125</v>
      </c>
      <c r="U32" s="26" t="s">
        <v>24</v>
      </c>
      <c r="V32" s="27" t="s">
        <v>24</v>
      </c>
      <c r="W32" s="28" t="s">
        <v>24</v>
      </c>
      <c r="X32" s="28" t="s">
        <v>65</v>
      </c>
    </row>
    <row r="33" spans="2:24" s="4" customFormat="1" ht="12.75">
      <c r="B33" s="12"/>
      <c r="C33" s="53">
        <f t="shared" si="4"/>
        <v>38399</v>
      </c>
      <c r="D33" s="13" t="s">
        <v>8</v>
      </c>
      <c r="E33" s="42"/>
      <c r="F33" s="96"/>
      <c r="G33" s="126"/>
      <c r="H33" s="14">
        <v>0.05555555555555555</v>
      </c>
      <c r="I33" s="97" t="s">
        <v>55</v>
      </c>
      <c r="J33" s="11" t="s">
        <v>68</v>
      </c>
      <c r="K33" s="44">
        <v>0.05555555555555555</v>
      </c>
      <c r="L33" s="100" t="s">
        <v>55</v>
      </c>
      <c r="M33" s="43" t="s">
        <v>54</v>
      </c>
      <c r="N33" s="10"/>
      <c r="O33" s="104"/>
      <c r="P33" s="48">
        <f aca="true" t="shared" si="5" ref="P33:P38">E33+H33+K33+N33</f>
        <v>0.1111111111111111</v>
      </c>
      <c r="R33" s="29" t="s">
        <v>15</v>
      </c>
      <c r="S33" s="24">
        <f>SUM(H32:H38)</f>
        <v>0.32638888888888884</v>
      </c>
      <c r="T33" s="30">
        <f>S33*Ausgleichsfaktoren!C$3</f>
        <v>9.791666666666664</v>
      </c>
      <c r="U33" s="26" t="s">
        <v>25</v>
      </c>
      <c r="V33" s="27" t="s">
        <v>25</v>
      </c>
      <c r="W33" s="28" t="s">
        <v>25</v>
      </c>
      <c r="X33" s="28"/>
    </row>
    <row r="34" spans="2:24" s="4" customFormat="1" ht="12.75">
      <c r="B34" s="52" t="s">
        <v>30</v>
      </c>
      <c r="C34" s="53">
        <f t="shared" si="4"/>
        <v>38400</v>
      </c>
      <c r="D34" s="13" t="s">
        <v>9</v>
      </c>
      <c r="E34" s="42"/>
      <c r="F34" s="96"/>
      <c r="G34" s="126"/>
      <c r="H34" s="114">
        <v>0.10416666666666667</v>
      </c>
      <c r="I34" s="115" t="s">
        <v>55</v>
      </c>
      <c r="J34" s="116" t="s">
        <v>21</v>
      </c>
      <c r="K34" s="44"/>
      <c r="L34" s="100"/>
      <c r="M34" s="45"/>
      <c r="N34" s="10"/>
      <c r="O34" s="104"/>
      <c r="P34" s="48">
        <f t="shared" si="5"/>
        <v>0.10416666666666667</v>
      </c>
      <c r="R34" s="23" t="s">
        <v>16</v>
      </c>
      <c r="S34" s="24">
        <f>SUM(K32:K38)</f>
        <v>0.2222222222222222</v>
      </c>
      <c r="T34" s="30">
        <f>S34*Ausgleichsfaktoren!C$4</f>
        <v>2.888888888888889</v>
      </c>
      <c r="U34" s="26" t="s">
        <v>21</v>
      </c>
      <c r="V34" s="27" t="s">
        <v>21</v>
      </c>
      <c r="W34" s="28" t="s">
        <v>21</v>
      </c>
      <c r="X34" s="28"/>
    </row>
    <row r="35" spans="2:24" s="4" customFormat="1" ht="12.75">
      <c r="B35" s="50">
        <v>17</v>
      </c>
      <c r="C35" s="53">
        <f t="shared" si="4"/>
        <v>38401</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t="s">
        <v>63</v>
      </c>
      <c r="V35" s="27" t="s">
        <v>63</v>
      </c>
      <c r="W35" s="28" t="s">
        <v>63</v>
      </c>
      <c r="X35" s="28"/>
    </row>
    <row r="36" spans="2:24" s="4" customFormat="1" ht="12.75">
      <c r="B36" s="55"/>
      <c r="C36" s="53">
        <f t="shared" si="4"/>
        <v>38402</v>
      </c>
      <c r="D36" s="13" t="s">
        <v>11</v>
      </c>
      <c r="E36" s="42"/>
      <c r="F36" s="96"/>
      <c r="G36" s="127"/>
      <c r="H36" s="14"/>
      <c r="I36" s="99"/>
      <c r="J36" s="15"/>
      <c r="K36" s="114">
        <v>0.0763888888888889</v>
      </c>
      <c r="L36" s="117">
        <v>1</v>
      </c>
      <c r="M36" s="118" t="s">
        <v>54</v>
      </c>
      <c r="N36" s="10"/>
      <c r="O36" s="104"/>
      <c r="P36" s="48">
        <f>E36+H36+K36+N36</f>
        <v>0.0763888888888889</v>
      </c>
      <c r="R36" s="31"/>
      <c r="S36" s="32">
        <f>SUM(S32:S35)</f>
        <v>0.6840277777777777</v>
      </c>
      <c r="T36" s="33">
        <f>SUM(T32:T35)</f>
        <v>12.993055555555554</v>
      </c>
      <c r="U36" s="26"/>
      <c r="V36" s="27"/>
      <c r="W36" s="28"/>
      <c r="X36" s="28"/>
    </row>
    <row r="37" spans="2:24" s="4" customFormat="1" ht="12.75">
      <c r="B37" s="55"/>
      <c r="C37" s="53">
        <f t="shared" si="4"/>
        <v>38403</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16.5</v>
      </c>
      <c r="T37" s="34"/>
      <c r="U37" s="26"/>
      <c r="V37" s="27"/>
      <c r="W37" s="28"/>
      <c r="X37" s="28"/>
    </row>
    <row r="38" spans="2:24" s="4" customFormat="1" ht="12.75">
      <c r="B38" s="55"/>
      <c r="C38" s="53">
        <f>C45-1</f>
        <v>38404</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32" s="4" customFormat="1" ht="15.75">
      <c r="C43" s="5"/>
      <c r="E43" s="6"/>
      <c r="F43" s="7"/>
      <c r="G43" s="129"/>
      <c r="H43" s="6"/>
      <c r="I43" s="7"/>
      <c r="J43" s="7"/>
      <c r="K43" s="6"/>
      <c r="L43" s="7"/>
      <c r="M43" s="7"/>
      <c r="N43" s="102"/>
      <c r="O43" s="102"/>
      <c r="R43" s="54" t="s">
        <v>41</v>
      </c>
      <c r="S43" s="18"/>
      <c r="T43" s="18"/>
      <c r="U43" s="54" t="s">
        <v>23</v>
      </c>
      <c r="V43" s="47"/>
      <c r="W43" s="105"/>
      <c r="X43" s="19"/>
      <c r="Z43" s="56" t="s">
        <v>26</v>
      </c>
      <c r="AA43" s="69" t="s">
        <v>30</v>
      </c>
      <c r="AB43" s="70">
        <v>37684</v>
      </c>
      <c r="AC43" s="57"/>
      <c r="AD43" s="57"/>
      <c r="AE43" s="57"/>
      <c r="AF43" s="58"/>
    </row>
    <row r="44" spans="2:32" s="4" customFormat="1" ht="15.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58</v>
      </c>
      <c r="AC44" s="61"/>
      <c r="AD44" s="61"/>
      <c r="AE44" s="61"/>
      <c r="AF44" s="62"/>
    </row>
    <row r="45" spans="2:32" s="4" customFormat="1" ht="15">
      <c r="B45" s="51" t="s">
        <v>58</v>
      </c>
      <c r="C45" s="53">
        <f aca="true" t="shared" si="6" ref="C45:C50">C46-1</f>
        <v>38405</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38406</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38407</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t="s">
        <v>43</v>
      </c>
      <c r="V47" s="27" t="s">
        <v>43</v>
      </c>
      <c r="W47" s="28"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16</v>
      </c>
      <c r="C48" s="53">
        <f t="shared" si="6"/>
        <v>38408</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38409</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38410</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'BASE 3'!C5-1</f>
        <v>38411</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2"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3.xml><?xml version="1.0" encoding="utf-8"?>
<worksheet xmlns="http://schemas.openxmlformats.org/spreadsheetml/2006/main" xmlns:r="http://schemas.openxmlformats.org/officeDocument/2006/relationships">
  <dimension ref="A1:AF57"/>
  <sheetViews>
    <sheetView workbookViewId="0" topLeftCell="A1">
      <selection activeCell="L48" sqref="L48"/>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56</v>
      </c>
      <c r="C5" s="53">
        <f aca="true" t="shared" si="0" ref="C5:C10">C6-1</f>
        <v>38412</v>
      </c>
      <c r="D5" s="8" t="s">
        <v>7</v>
      </c>
      <c r="E5" s="42"/>
      <c r="F5" s="96"/>
      <c r="G5" s="126"/>
      <c r="H5" s="10"/>
      <c r="I5" s="97"/>
      <c r="J5" s="11"/>
      <c r="K5" s="42"/>
      <c r="L5" s="96"/>
      <c r="M5" s="43"/>
      <c r="N5" s="10">
        <v>0.03125</v>
      </c>
      <c r="O5" s="103"/>
      <c r="P5" s="48">
        <f>E5+H5+K5+N5</f>
        <v>0.03125</v>
      </c>
      <c r="R5" s="23" t="s">
        <v>14</v>
      </c>
      <c r="S5" s="24">
        <f>SUM(E5:E11)</f>
        <v>0.09375</v>
      </c>
      <c r="T5" s="25">
        <f>S5*Ausgleichsfaktoren!C$2</f>
        <v>0.28125</v>
      </c>
      <c r="U5" s="26" t="s">
        <v>24</v>
      </c>
      <c r="V5" s="27" t="s">
        <v>24</v>
      </c>
      <c r="W5" s="28" t="s">
        <v>24</v>
      </c>
      <c r="X5" s="28"/>
    </row>
    <row r="6" spans="2:24" s="4" customFormat="1" ht="12.75">
      <c r="B6" s="12"/>
      <c r="C6" s="53">
        <f>C7-1</f>
        <v>38413</v>
      </c>
      <c r="D6" s="13" t="s">
        <v>8</v>
      </c>
      <c r="E6" s="42"/>
      <c r="F6" s="96"/>
      <c r="G6" s="126"/>
      <c r="H6" s="14">
        <v>0.041666666666666664</v>
      </c>
      <c r="I6" s="97" t="s">
        <v>55</v>
      </c>
      <c r="J6" s="11" t="s">
        <v>68</v>
      </c>
      <c r="K6" s="44">
        <v>0.03125</v>
      </c>
      <c r="L6" s="100" t="s">
        <v>55</v>
      </c>
      <c r="M6" s="43" t="s">
        <v>54</v>
      </c>
      <c r="N6" s="10"/>
      <c r="O6" s="104"/>
      <c r="P6" s="48">
        <f aca="true" t="shared" si="1" ref="P6:P11">E6+H6+K6+N6</f>
        <v>0.07291666666666666</v>
      </c>
      <c r="R6" s="29" t="s">
        <v>15</v>
      </c>
      <c r="S6" s="24">
        <f>SUM(H5:H11)</f>
        <v>0.22916666666666666</v>
      </c>
      <c r="T6" s="30">
        <f>S6*Ausgleichsfaktoren!C$3</f>
        <v>6.875</v>
      </c>
      <c r="U6" s="26" t="s">
        <v>25</v>
      </c>
      <c r="V6" s="27" t="s">
        <v>25</v>
      </c>
      <c r="W6" s="28" t="s">
        <v>25</v>
      </c>
      <c r="X6" s="28"/>
    </row>
    <row r="7" spans="2:24" s="4" customFormat="1" ht="12.75">
      <c r="B7" s="52" t="s">
        <v>30</v>
      </c>
      <c r="C7" s="53">
        <f t="shared" si="0"/>
        <v>38414</v>
      </c>
      <c r="D7" s="13" t="s">
        <v>9</v>
      </c>
      <c r="E7" s="42"/>
      <c r="F7" s="96"/>
      <c r="G7" s="126"/>
      <c r="H7" s="114">
        <v>0.0625</v>
      </c>
      <c r="I7" s="115" t="s">
        <v>55</v>
      </c>
      <c r="J7" s="116" t="s">
        <v>21</v>
      </c>
      <c r="K7" s="44"/>
      <c r="L7" s="100"/>
      <c r="M7" s="45"/>
      <c r="N7" s="10"/>
      <c r="O7" s="104"/>
      <c r="P7" s="48">
        <f t="shared" si="1"/>
        <v>0.0625</v>
      </c>
      <c r="R7" s="23" t="s">
        <v>16</v>
      </c>
      <c r="S7" s="24">
        <f>SUM(K5:K11)</f>
        <v>0.16666666666666666</v>
      </c>
      <c r="T7" s="30">
        <f>S7*Ausgleichsfaktoren!C$4</f>
        <v>2.1666666666666665</v>
      </c>
      <c r="U7" s="26" t="s">
        <v>21</v>
      </c>
      <c r="V7" s="27" t="s">
        <v>21</v>
      </c>
      <c r="W7" s="28" t="s">
        <v>21</v>
      </c>
      <c r="X7" s="28"/>
    </row>
    <row r="8" spans="2:24" s="4" customFormat="1" ht="12.75">
      <c r="B8" s="50">
        <v>15</v>
      </c>
      <c r="C8" s="53">
        <f t="shared" si="0"/>
        <v>38415</v>
      </c>
      <c r="D8" s="13" t="s">
        <v>10</v>
      </c>
      <c r="E8" s="42">
        <v>0.041666666666666664</v>
      </c>
      <c r="F8" s="96">
        <v>1</v>
      </c>
      <c r="G8" s="127" t="s">
        <v>70</v>
      </c>
      <c r="H8" s="10"/>
      <c r="I8" s="97"/>
      <c r="J8" s="11"/>
      <c r="K8" s="44">
        <v>0.03125</v>
      </c>
      <c r="L8" s="100">
        <v>1</v>
      </c>
      <c r="M8" s="43" t="s">
        <v>54</v>
      </c>
      <c r="N8" s="10"/>
      <c r="O8" s="104"/>
      <c r="P8" s="48">
        <f>E8+H8+K8+N8</f>
        <v>0.07291666666666666</v>
      </c>
      <c r="R8" s="23" t="s">
        <v>21</v>
      </c>
      <c r="S8" s="24">
        <f>SUM(N5:N11)</f>
        <v>0.03125</v>
      </c>
      <c r="T8" s="30"/>
      <c r="U8" s="26" t="s">
        <v>63</v>
      </c>
      <c r="V8" s="27" t="s">
        <v>63</v>
      </c>
      <c r="W8" s="28" t="s">
        <v>63</v>
      </c>
      <c r="X8" s="28"/>
    </row>
    <row r="9" spans="2:24" s="4" customFormat="1" ht="12.75">
      <c r="B9" s="55"/>
      <c r="C9" s="53">
        <f t="shared" si="0"/>
        <v>38416</v>
      </c>
      <c r="D9" s="13" t="s">
        <v>11</v>
      </c>
      <c r="E9" s="42"/>
      <c r="F9" s="96"/>
      <c r="G9" s="127"/>
      <c r="H9" s="14"/>
      <c r="I9" s="99"/>
      <c r="J9" s="15"/>
      <c r="K9" s="114">
        <v>0.0625</v>
      </c>
      <c r="L9" s="117">
        <v>1</v>
      </c>
      <c r="M9" s="118" t="s">
        <v>54</v>
      </c>
      <c r="N9" s="10"/>
      <c r="O9" s="104"/>
      <c r="P9" s="48">
        <f>E9+H9+K9+N9</f>
        <v>0.0625</v>
      </c>
      <c r="R9" s="31"/>
      <c r="S9" s="32">
        <f>SUM(S5:S8)</f>
        <v>0.5208333333333333</v>
      </c>
      <c r="T9" s="33">
        <f>SUM(T5:T8)</f>
        <v>9.322916666666666</v>
      </c>
      <c r="U9" s="26"/>
      <c r="V9" s="27"/>
      <c r="W9" s="28"/>
      <c r="X9" s="28"/>
    </row>
    <row r="10" spans="2:24" s="4" customFormat="1" ht="12.75">
      <c r="B10" s="55"/>
      <c r="C10" s="53">
        <f t="shared" si="0"/>
        <v>38417</v>
      </c>
      <c r="D10" s="11" t="s">
        <v>13</v>
      </c>
      <c r="E10" s="114">
        <v>0.052083333333333336</v>
      </c>
      <c r="F10" s="115">
        <v>1</v>
      </c>
      <c r="G10" s="115" t="s">
        <v>70</v>
      </c>
      <c r="H10" s="10"/>
      <c r="I10" s="97"/>
      <c r="J10" s="11"/>
      <c r="K10" s="42">
        <v>0.041666666666666664</v>
      </c>
      <c r="L10" s="96">
        <v>2</v>
      </c>
      <c r="M10" s="43" t="s">
        <v>54</v>
      </c>
      <c r="N10" s="10"/>
      <c r="O10" s="104"/>
      <c r="P10" s="48">
        <f t="shared" si="1"/>
        <v>0.09375</v>
      </c>
      <c r="R10" s="31" t="s">
        <v>34</v>
      </c>
      <c r="S10" s="34">
        <v>12.5</v>
      </c>
      <c r="T10" s="34"/>
      <c r="U10" s="26"/>
      <c r="V10" s="27"/>
      <c r="W10" s="28"/>
      <c r="X10" s="28"/>
    </row>
    <row r="11" spans="2:24" s="4" customFormat="1" ht="12.75">
      <c r="B11" s="55"/>
      <c r="C11" s="53">
        <f>C19-1</f>
        <v>38418</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56</v>
      </c>
      <c r="C19" s="9">
        <f aca="true" t="shared" si="2" ref="C19:C24">C20-1</f>
        <v>38419</v>
      </c>
      <c r="D19" s="8" t="s">
        <v>7</v>
      </c>
      <c r="E19" s="42"/>
      <c r="F19" s="96"/>
      <c r="G19" s="126"/>
      <c r="H19" s="10"/>
      <c r="I19" s="97"/>
      <c r="J19" s="11"/>
      <c r="K19" s="42"/>
      <c r="L19" s="96"/>
      <c r="M19" s="43"/>
      <c r="N19" s="10">
        <v>0.03125</v>
      </c>
      <c r="O19" s="103"/>
      <c r="P19" s="48">
        <f>E19+H19+K19+N19</f>
        <v>0.03125</v>
      </c>
      <c r="R19" s="23" t="s">
        <v>14</v>
      </c>
      <c r="S19" s="24">
        <f>SUM(E19:E25)</f>
        <v>0.10416666666666666</v>
      </c>
      <c r="T19" s="25">
        <f>S19*Ausgleichsfaktoren!C$2</f>
        <v>0.3125</v>
      </c>
      <c r="U19" s="26" t="s">
        <v>24</v>
      </c>
      <c r="V19" s="27" t="s">
        <v>24</v>
      </c>
      <c r="W19" s="28" t="s">
        <v>24</v>
      </c>
      <c r="X19" s="28"/>
    </row>
    <row r="20" spans="2:24" s="4" customFormat="1" ht="12.75">
      <c r="B20" s="12"/>
      <c r="C20" s="9">
        <f t="shared" si="2"/>
        <v>38420</v>
      </c>
      <c r="D20" s="13" t="s">
        <v>8</v>
      </c>
      <c r="E20" s="42"/>
      <c r="F20" s="96"/>
      <c r="G20" s="126"/>
      <c r="H20" s="14">
        <v>0.05555555555555555</v>
      </c>
      <c r="I20" s="97" t="s">
        <v>55</v>
      </c>
      <c r="J20" s="11" t="s">
        <v>68</v>
      </c>
      <c r="K20" s="44">
        <v>0.05555555555555555</v>
      </c>
      <c r="L20" s="100" t="s">
        <v>55</v>
      </c>
      <c r="M20" s="43" t="s">
        <v>54</v>
      </c>
      <c r="N20" s="10"/>
      <c r="O20" s="104"/>
      <c r="P20" s="48">
        <f aca="true" t="shared" si="3" ref="P20:P25">E20+H20+K20+N20</f>
        <v>0.1111111111111111</v>
      </c>
      <c r="R20" s="29" t="s">
        <v>15</v>
      </c>
      <c r="S20" s="24">
        <f>SUM(H19:H25)</f>
        <v>0.2847222222222222</v>
      </c>
      <c r="T20" s="30">
        <f>S20*Ausgleichsfaktoren!C$3</f>
        <v>8.541666666666666</v>
      </c>
      <c r="U20" s="26" t="s">
        <v>25</v>
      </c>
      <c r="V20" s="27" t="s">
        <v>25</v>
      </c>
      <c r="W20" s="28" t="s">
        <v>25</v>
      </c>
      <c r="X20" s="28"/>
    </row>
    <row r="21" spans="2:24" s="4" customFormat="1" ht="12.75">
      <c r="B21" s="52" t="s">
        <v>30</v>
      </c>
      <c r="C21" s="9">
        <f t="shared" si="2"/>
        <v>38421</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0.2222222222222222</v>
      </c>
      <c r="T21" s="30">
        <f>S21*Ausgleichsfaktoren!C$4</f>
        <v>2.888888888888889</v>
      </c>
      <c r="U21" s="26" t="s">
        <v>21</v>
      </c>
      <c r="V21" s="27" t="s">
        <v>21</v>
      </c>
      <c r="W21" s="28" t="s">
        <v>21</v>
      </c>
      <c r="X21" s="28"/>
    </row>
    <row r="22" spans="2:24" s="4" customFormat="1" ht="12.75">
      <c r="B22" s="50">
        <v>14</v>
      </c>
      <c r="C22" s="9">
        <f t="shared" si="2"/>
        <v>38422</v>
      </c>
      <c r="D22" s="13" t="s">
        <v>10</v>
      </c>
      <c r="E22" s="42">
        <v>0.041666666666666664</v>
      </c>
      <c r="F22" s="96">
        <v>1</v>
      </c>
      <c r="G22" s="127" t="s">
        <v>70</v>
      </c>
      <c r="H22" s="10"/>
      <c r="I22" s="97"/>
      <c r="J22" s="11"/>
      <c r="K22" s="44">
        <v>0.04861111111111111</v>
      </c>
      <c r="L22" s="100">
        <v>1</v>
      </c>
      <c r="M22" s="43" t="s">
        <v>54</v>
      </c>
      <c r="N22" s="10"/>
      <c r="O22" s="104"/>
      <c r="P22" s="48">
        <f>E22+H22+K22+N22</f>
        <v>0.09027777777777778</v>
      </c>
      <c r="R22" s="23" t="s">
        <v>21</v>
      </c>
      <c r="S22" s="24">
        <f>SUM(N19:N25)</f>
        <v>0.03125</v>
      </c>
      <c r="T22" s="30"/>
      <c r="U22" s="26" t="s">
        <v>63</v>
      </c>
      <c r="V22" s="27" t="s">
        <v>63</v>
      </c>
      <c r="W22" s="28" t="s">
        <v>63</v>
      </c>
      <c r="X22" s="28"/>
    </row>
    <row r="23" spans="2:24" s="4" customFormat="1" ht="12.75">
      <c r="B23" s="55"/>
      <c r="C23" s="9">
        <f t="shared" si="2"/>
        <v>38423</v>
      </c>
      <c r="D23" s="13" t="s">
        <v>11</v>
      </c>
      <c r="E23" s="42"/>
      <c r="F23" s="96"/>
      <c r="G23" s="127"/>
      <c r="H23" s="14"/>
      <c r="I23" s="99"/>
      <c r="J23" s="15"/>
      <c r="K23" s="114">
        <v>0.0763888888888889</v>
      </c>
      <c r="L23" s="117">
        <v>1</v>
      </c>
      <c r="M23" s="118" t="s">
        <v>54</v>
      </c>
      <c r="N23" s="10"/>
      <c r="O23" s="104"/>
      <c r="P23" s="48">
        <f>E23+H23+K23+N23</f>
        <v>0.0763888888888889</v>
      </c>
      <c r="R23" s="31"/>
      <c r="S23" s="32">
        <f>SUM(S19:S22)</f>
        <v>0.642361111111111</v>
      </c>
      <c r="T23" s="33">
        <f>SUM(T19:T22)</f>
        <v>11.743055555555555</v>
      </c>
      <c r="U23" s="26"/>
      <c r="V23" s="27"/>
      <c r="W23" s="28"/>
      <c r="X23" s="28"/>
    </row>
    <row r="24" spans="2:24" s="4" customFormat="1" ht="12.75">
      <c r="B24" s="55"/>
      <c r="C24" s="9">
        <f t="shared" si="2"/>
        <v>38424</v>
      </c>
      <c r="D24" s="11" t="s">
        <v>13</v>
      </c>
      <c r="E24" s="114">
        <v>0.0625</v>
      </c>
      <c r="F24" s="115">
        <v>1</v>
      </c>
      <c r="G24" s="115" t="s">
        <v>70</v>
      </c>
      <c r="H24" s="10"/>
      <c r="I24" s="97"/>
      <c r="J24" s="11"/>
      <c r="K24" s="42">
        <v>0.041666666666666664</v>
      </c>
      <c r="L24" s="96">
        <v>2</v>
      </c>
      <c r="M24" s="43" t="s">
        <v>54</v>
      </c>
      <c r="N24" s="10"/>
      <c r="O24" s="104"/>
      <c r="P24" s="48">
        <f t="shared" si="3"/>
        <v>0.10416666666666666</v>
      </c>
      <c r="R24" s="31" t="s">
        <v>34</v>
      </c>
      <c r="S24" s="34">
        <v>15.5</v>
      </c>
      <c r="T24" s="34"/>
      <c r="U24" s="26"/>
      <c r="V24" s="27"/>
      <c r="W24" s="28"/>
      <c r="X24" s="28"/>
    </row>
    <row r="25" spans="2:24" s="4" customFormat="1" ht="12.75">
      <c r="B25" s="55"/>
      <c r="C25" s="9">
        <f>C32-1</f>
        <v>38425</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56</v>
      </c>
      <c r="C32" s="53">
        <f aca="true" t="shared" si="4" ref="C32:C37">C33-1</f>
        <v>38426</v>
      </c>
      <c r="D32" s="8" t="s">
        <v>7</v>
      </c>
      <c r="E32" s="42">
        <v>0.020833333333333332</v>
      </c>
      <c r="F32" s="96">
        <v>1</v>
      </c>
      <c r="G32" s="127" t="s">
        <v>70</v>
      </c>
      <c r="H32" s="10"/>
      <c r="I32" s="97"/>
      <c r="J32" s="11"/>
      <c r="K32" s="42"/>
      <c r="L32" s="96"/>
      <c r="M32" s="43"/>
      <c r="N32" s="10">
        <v>0.03125</v>
      </c>
      <c r="O32" s="103"/>
      <c r="P32" s="48">
        <f>E32+H32+K32+N32</f>
        <v>0.05208333333333333</v>
      </c>
      <c r="R32" s="23" t="s">
        <v>14</v>
      </c>
      <c r="S32" s="24">
        <f>SUM(E32:E38)</f>
        <v>0.125</v>
      </c>
      <c r="T32" s="25">
        <f>S32*Ausgleichsfaktoren!C$2</f>
        <v>0.375</v>
      </c>
      <c r="U32" s="26" t="s">
        <v>24</v>
      </c>
      <c r="V32" s="27" t="s">
        <v>24</v>
      </c>
      <c r="W32" s="28" t="s">
        <v>24</v>
      </c>
      <c r="X32" s="28"/>
    </row>
    <row r="33" spans="2:24" s="4" customFormat="1" ht="12.75">
      <c r="B33" s="12"/>
      <c r="C33" s="53">
        <f t="shared" si="4"/>
        <v>38427</v>
      </c>
      <c r="D33" s="13" t="s">
        <v>8</v>
      </c>
      <c r="E33" s="42"/>
      <c r="F33" s="96"/>
      <c r="G33" s="126"/>
      <c r="H33" s="14">
        <v>0.05555555555555555</v>
      </c>
      <c r="I33" s="97" t="s">
        <v>55</v>
      </c>
      <c r="J33" s="11" t="s">
        <v>68</v>
      </c>
      <c r="K33" s="44">
        <v>0.05555555555555555</v>
      </c>
      <c r="L33" s="100" t="s">
        <v>55</v>
      </c>
      <c r="M33" s="43" t="s">
        <v>54</v>
      </c>
      <c r="N33" s="10"/>
      <c r="O33" s="104"/>
      <c r="P33" s="48">
        <f aca="true" t="shared" si="5" ref="P33:P38">E33+H33+K33+N33</f>
        <v>0.1111111111111111</v>
      </c>
      <c r="R33" s="29" t="s">
        <v>15</v>
      </c>
      <c r="S33" s="24">
        <f>SUM(H32:H38)</f>
        <v>0.3472222222222222</v>
      </c>
      <c r="T33" s="30">
        <f>S33*Ausgleichsfaktoren!C$3</f>
        <v>10.416666666666666</v>
      </c>
      <c r="U33" s="26" t="s">
        <v>25</v>
      </c>
      <c r="V33" s="27" t="s">
        <v>25</v>
      </c>
      <c r="W33" s="28" t="s">
        <v>25</v>
      </c>
      <c r="X33" s="28"/>
    </row>
    <row r="34" spans="2:24" s="4" customFormat="1" ht="12.75">
      <c r="B34" s="52" t="s">
        <v>30</v>
      </c>
      <c r="C34" s="53">
        <f t="shared" si="4"/>
        <v>38428</v>
      </c>
      <c r="D34" s="13" t="s">
        <v>9</v>
      </c>
      <c r="E34" s="42"/>
      <c r="F34" s="96"/>
      <c r="G34" s="126"/>
      <c r="H34" s="114">
        <v>0.125</v>
      </c>
      <c r="I34" s="115" t="s">
        <v>55</v>
      </c>
      <c r="J34" s="116" t="s">
        <v>21</v>
      </c>
      <c r="K34" s="44"/>
      <c r="L34" s="100"/>
      <c r="M34" s="45"/>
      <c r="N34" s="10"/>
      <c r="O34" s="104"/>
      <c r="P34" s="48">
        <f t="shared" si="5"/>
        <v>0.125</v>
      </c>
      <c r="R34" s="23" t="s">
        <v>16</v>
      </c>
      <c r="S34" s="24">
        <f>SUM(K32:K38)</f>
        <v>0.22916666666666666</v>
      </c>
      <c r="T34" s="30">
        <f>S34*Ausgleichsfaktoren!C$4</f>
        <v>2.9791666666666665</v>
      </c>
      <c r="U34" s="26" t="s">
        <v>21</v>
      </c>
      <c r="V34" s="27" t="s">
        <v>21</v>
      </c>
      <c r="W34" s="28" t="s">
        <v>21</v>
      </c>
      <c r="X34" s="28"/>
    </row>
    <row r="35" spans="2:24" s="4" customFormat="1" ht="12.75">
      <c r="B35" s="50">
        <v>13</v>
      </c>
      <c r="C35" s="53">
        <f t="shared" si="4"/>
        <v>38429</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t="s">
        <v>63</v>
      </c>
      <c r="V35" s="27" t="s">
        <v>63</v>
      </c>
      <c r="W35" s="28" t="s">
        <v>63</v>
      </c>
      <c r="X35" s="28"/>
    </row>
    <row r="36" spans="2:24" s="4" customFormat="1" ht="12.75">
      <c r="B36" s="55"/>
      <c r="C36" s="53">
        <f t="shared" si="4"/>
        <v>38430</v>
      </c>
      <c r="D36" s="13" t="s">
        <v>11</v>
      </c>
      <c r="E36" s="42"/>
      <c r="F36" s="96"/>
      <c r="G36" s="127"/>
      <c r="H36" s="14"/>
      <c r="I36" s="99"/>
      <c r="J36" s="15"/>
      <c r="K36" s="114">
        <v>0.08333333333333333</v>
      </c>
      <c r="L36" s="117">
        <v>1</v>
      </c>
      <c r="M36" s="118" t="s">
        <v>54</v>
      </c>
      <c r="N36" s="10"/>
      <c r="O36" s="104"/>
      <c r="P36" s="48">
        <f>E36+H36+K36+N36</f>
        <v>0.08333333333333333</v>
      </c>
      <c r="R36" s="31"/>
      <c r="S36" s="32">
        <f>SUM(S32:S35)</f>
        <v>0.7326388888888888</v>
      </c>
      <c r="T36" s="33">
        <f>SUM(T32:T35)</f>
        <v>13.770833333333332</v>
      </c>
      <c r="U36" s="26"/>
      <c r="V36" s="27"/>
      <c r="W36" s="28"/>
      <c r="X36" s="28"/>
    </row>
    <row r="37" spans="2:24" s="4" customFormat="1" ht="12.75">
      <c r="B37" s="55"/>
      <c r="C37" s="53">
        <f t="shared" si="4"/>
        <v>38431</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17.5</v>
      </c>
      <c r="T37" s="34"/>
      <c r="U37" s="26"/>
      <c r="V37" s="27"/>
      <c r="W37" s="28"/>
      <c r="X37" s="28"/>
    </row>
    <row r="38" spans="2:24" s="4" customFormat="1" ht="12.75">
      <c r="B38" s="55"/>
      <c r="C38" s="53">
        <f>C45-1</f>
        <v>38432</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32" s="4" customFormat="1" ht="15.75">
      <c r="C43" s="5"/>
      <c r="E43" s="6"/>
      <c r="F43" s="7"/>
      <c r="G43" s="129"/>
      <c r="H43" s="6"/>
      <c r="I43" s="7"/>
      <c r="J43" s="7"/>
      <c r="K43" s="6"/>
      <c r="L43" s="7"/>
      <c r="M43" s="7"/>
      <c r="N43" s="102"/>
      <c r="O43" s="102"/>
      <c r="R43" s="54" t="s">
        <v>41</v>
      </c>
      <c r="S43" s="18"/>
      <c r="T43" s="18"/>
      <c r="U43" s="54" t="s">
        <v>23</v>
      </c>
      <c r="V43" s="47"/>
      <c r="W43" s="105"/>
      <c r="X43" s="19"/>
      <c r="Z43" s="56" t="s">
        <v>26</v>
      </c>
      <c r="AA43" s="69" t="s">
        <v>30</v>
      </c>
      <c r="AB43" s="70">
        <v>37712</v>
      </c>
      <c r="AC43" s="57"/>
      <c r="AD43" s="57"/>
      <c r="AE43" s="57"/>
      <c r="AF43" s="58"/>
    </row>
    <row r="44" spans="2:32" s="4" customFormat="1" ht="15.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56</v>
      </c>
      <c r="AC44" s="61"/>
      <c r="AD44" s="61"/>
      <c r="AE44" s="61"/>
      <c r="AF44" s="62"/>
    </row>
    <row r="45" spans="2:32" s="4" customFormat="1" ht="15">
      <c r="B45" s="51" t="s">
        <v>56</v>
      </c>
      <c r="C45" s="53">
        <f aca="true" t="shared" si="6" ref="C45:C50">C46-1</f>
        <v>38433</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38434</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38435</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12</v>
      </c>
      <c r="C48" s="53">
        <f t="shared" si="6"/>
        <v>38436</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38437</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38438</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1'!C5-1</f>
        <v>38439</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4.xml><?xml version="1.0" encoding="utf-8"?>
<worksheet xmlns="http://schemas.openxmlformats.org/spreadsheetml/2006/main" xmlns:r="http://schemas.openxmlformats.org/officeDocument/2006/relationships">
  <dimension ref="A1:AF57"/>
  <sheetViews>
    <sheetView workbookViewId="0" topLeftCell="A1">
      <selection activeCell="M36" sqref="M36"/>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59</v>
      </c>
      <c r="C5" s="53">
        <f aca="true" t="shared" si="0" ref="C5:C10">C6-1</f>
        <v>38440</v>
      </c>
      <c r="D5" s="8" t="s">
        <v>7</v>
      </c>
      <c r="E5" s="114">
        <v>0.0625</v>
      </c>
      <c r="F5" s="115">
        <v>1</v>
      </c>
      <c r="G5" s="115" t="s">
        <v>70</v>
      </c>
      <c r="H5" s="10"/>
      <c r="I5" s="97"/>
      <c r="J5" s="11"/>
      <c r="K5" s="42"/>
      <c r="L5" s="96"/>
      <c r="M5" s="43"/>
      <c r="N5" s="10"/>
      <c r="O5" s="103"/>
      <c r="P5" s="48">
        <f>E5+H5+K5+N5</f>
        <v>0.0625</v>
      </c>
      <c r="R5" s="23" t="s">
        <v>14</v>
      </c>
      <c r="S5" s="24">
        <f>SUM(E5:E11)</f>
        <v>0.11805555555555555</v>
      </c>
      <c r="T5" s="25">
        <f>S5*Ausgleichsfaktoren!C$2</f>
        <v>0.35416666666666663</v>
      </c>
      <c r="U5" s="108" t="s">
        <v>63</v>
      </c>
      <c r="V5" s="109" t="s">
        <v>63</v>
      </c>
      <c r="W5" s="110" t="s">
        <v>24</v>
      </c>
      <c r="X5" s="28"/>
    </row>
    <row r="6" spans="2:24" s="4" customFormat="1" ht="13.5" thickBot="1">
      <c r="B6" s="12"/>
      <c r="C6" s="53">
        <f>C7-1</f>
        <v>38441</v>
      </c>
      <c r="D6" s="13" t="s">
        <v>8</v>
      </c>
      <c r="E6" s="42"/>
      <c r="F6" s="96"/>
      <c r="G6" s="126"/>
      <c r="H6" s="14">
        <v>0.041666666666666664</v>
      </c>
      <c r="I6" s="99" t="s">
        <v>55</v>
      </c>
      <c r="J6" s="15"/>
      <c r="K6" s="44">
        <v>0.020833333333333332</v>
      </c>
      <c r="L6" s="100" t="s">
        <v>55</v>
      </c>
      <c r="M6" s="45" t="s">
        <v>54</v>
      </c>
      <c r="N6" s="10"/>
      <c r="O6" s="104"/>
      <c r="P6" s="48">
        <f aca="true" t="shared" si="1" ref="P6:P11">E6+H6+K6+N6</f>
        <v>0.0625</v>
      </c>
      <c r="R6" s="29" t="s">
        <v>15</v>
      </c>
      <c r="S6" s="24">
        <f>SUM(H5:H11)</f>
        <v>0.3125</v>
      </c>
      <c r="T6" s="30">
        <f>S6*Ausgleichsfaktoren!C$3</f>
        <v>9.375</v>
      </c>
      <c r="U6" s="27" t="s">
        <v>24</v>
      </c>
      <c r="V6" s="27" t="s">
        <v>24</v>
      </c>
      <c r="W6" s="27" t="s">
        <v>63</v>
      </c>
      <c r="X6" s="28"/>
    </row>
    <row r="7" spans="2:24" s="4" customFormat="1" ht="14.25" thickBot="1" thickTop="1">
      <c r="B7" s="52" t="s">
        <v>30</v>
      </c>
      <c r="C7" s="53">
        <f t="shared" si="0"/>
        <v>38442</v>
      </c>
      <c r="D7" s="13" t="s">
        <v>9</v>
      </c>
      <c r="E7" s="42"/>
      <c r="F7" s="96"/>
      <c r="G7" s="127"/>
      <c r="H7" s="160">
        <v>0.10416666666666667</v>
      </c>
      <c r="I7" s="161" t="s">
        <v>55</v>
      </c>
      <c r="J7" s="165" t="s">
        <v>72</v>
      </c>
      <c r="K7" s="164">
        <v>0.041666666666666664</v>
      </c>
      <c r="L7" s="161" t="s">
        <v>80</v>
      </c>
      <c r="M7" s="162" t="s">
        <v>72</v>
      </c>
      <c r="N7" s="122"/>
      <c r="O7" s="104"/>
      <c r="P7" s="48">
        <f t="shared" si="1"/>
        <v>0.14583333333333334</v>
      </c>
      <c r="R7" s="23" t="s">
        <v>16</v>
      </c>
      <c r="S7" s="24">
        <f>SUM(K5:K11)</f>
        <v>0.1736111111111111</v>
      </c>
      <c r="T7" s="30">
        <f>S7*Ausgleichsfaktoren!C$4</f>
        <v>2.256944444444444</v>
      </c>
      <c r="U7" s="27" t="s">
        <v>25</v>
      </c>
      <c r="V7" s="111" t="s">
        <v>21</v>
      </c>
      <c r="W7" s="111" t="s">
        <v>21</v>
      </c>
      <c r="X7" s="28"/>
    </row>
    <row r="8" spans="2:24" s="4" customFormat="1" ht="13.5" thickTop="1">
      <c r="B8" s="50">
        <v>11</v>
      </c>
      <c r="C8" s="53">
        <f t="shared" si="0"/>
        <v>38443</v>
      </c>
      <c r="D8" s="13" t="s">
        <v>10</v>
      </c>
      <c r="E8" s="42">
        <v>0.05555555555555555</v>
      </c>
      <c r="F8" s="96">
        <v>1</v>
      </c>
      <c r="G8" s="127" t="s">
        <v>70</v>
      </c>
      <c r="H8" s="16"/>
      <c r="I8" s="123"/>
      <c r="J8" s="17"/>
      <c r="K8" s="124"/>
      <c r="L8" s="125"/>
      <c r="M8" s="163"/>
      <c r="N8" s="10"/>
      <c r="O8" s="104"/>
      <c r="P8" s="48">
        <f>E8+H8+K8+N8</f>
        <v>0.05555555555555555</v>
      </c>
      <c r="R8" s="23" t="s">
        <v>21</v>
      </c>
      <c r="S8" s="24">
        <f>SUM(N5:N11)</f>
        <v>0</v>
      </c>
      <c r="T8" s="30"/>
      <c r="U8" s="26"/>
      <c r="V8" s="27"/>
      <c r="W8" s="28"/>
      <c r="X8" s="28"/>
    </row>
    <row r="9" spans="2:24" s="4" customFormat="1" ht="12.75">
      <c r="B9" s="55"/>
      <c r="C9" s="53">
        <f t="shared" si="0"/>
        <v>38444</v>
      </c>
      <c r="D9" s="13" t="s">
        <v>11</v>
      </c>
      <c r="E9" s="42"/>
      <c r="F9" s="96"/>
      <c r="G9" s="127"/>
      <c r="H9" s="14"/>
      <c r="I9" s="99"/>
      <c r="J9" s="15"/>
      <c r="K9" s="44">
        <v>0.041666666666666664</v>
      </c>
      <c r="L9" s="100" t="s">
        <v>71</v>
      </c>
      <c r="M9" s="45" t="s">
        <v>54</v>
      </c>
      <c r="N9" s="10"/>
      <c r="O9" s="104"/>
      <c r="P9" s="48">
        <f>E9+H9+K9+N9</f>
        <v>0.041666666666666664</v>
      </c>
      <c r="R9" s="31"/>
      <c r="S9" s="32">
        <f>SUM(S5:S8)</f>
        <v>0.6041666666666667</v>
      </c>
      <c r="T9" s="33">
        <f>SUM(T5:T8)</f>
        <v>11.98611111111111</v>
      </c>
      <c r="U9" s="26"/>
      <c r="V9" s="27"/>
      <c r="W9" s="28"/>
      <c r="X9" s="28"/>
    </row>
    <row r="10" spans="2:24" s="4" customFormat="1" ht="12.75">
      <c r="B10" s="55"/>
      <c r="C10" s="53">
        <f t="shared" si="0"/>
        <v>38445</v>
      </c>
      <c r="D10" s="11" t="s">
        <v>13</v>
      </c>
      <c r="E10" s="42"/>
      <c r="F10" s="96"/>
      <c r="G10" s="127"/>
      <c r="H10" s="10"/>
      <c r="I10" s="97"/>
      <c r="J10" s="11"/>
      <c r="K10" s="114">
        <v>0.06944444444444443</v>
      </c>
      <c r="L10" s="115">
        <v>1</v>
      </c>
      <c r="M10" s="118" t="s">
        <v>54</v>
      </c>
      <c r="N10" s="10"/>
      <c r="O10" s="104"/>
      <c r="P10" s="48">
        <f t="shared" si="1"/>
        <v>0.06944444444444443</v>
      </c>
      <c r="R10" s="31" t="s">
        <v>34</v>
      </c>
      <c r="S10" s="34">
        <v>14.5</v>
      </c>
      <c r="T10" s="34"/>
      <c r="U10" s="26"/>
      <c r="V10" s="27"/>
      <c r="W10" s="28"/>
      <c r="X10" s="28"/>
    </row>
    <row r="11" spans="2:24" s="4" customFormat="1" ht="12.75">
      <c r="B11" s="55"/>
      <c r="C11" s="53">
        <f>C19-1</f>
        <v>38446</v>
      </c>
      <c r="D11" s="11" t="s">
        <v>12</v>
      </c>
      <c r="E11" s="42"/>
      <c r="F11" s="96"/>
      <c r="G11" s="96"/>
      <c r="H11" s="114">
        <v>0.16666666666666666</v>
      </c>
      <c r="I11" s="115">
        <v>1</v>
      </c>
      <c r="J11" s="116" t="s">
        <v>66</v>
      </c>
      <c r="K11" s="46"/>
      <c r="L11" s="101"/>
      <c r="M11" s="43"/>
      <c r="N11" s="10"/>
      <c r="O11" s="103"/>
      <c r="P11" s="48">
        <f t="shared" si="1"/>
        <v>0.16666666666666666</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59</v>
      </c>
      <c r="C19" s="9">
        <f aca="true" t="shared" si="2" ref="C19:C24">C20-1</f>
        <v>38447</v>
      </c>
      <c r="D19" s="8" t="s">
        <v>7</v>
      </c>
      <c r="E19" s="114">
        <v>0.0625</v>
      </c>
      <c r="F19" s="115">
        <v>1</v>
      </c>
      <c r="G19" s="115" t="s">
        <v>70</v>
      </c>
      <c r="H19" s="10"/>
      <c r="I19" s="97"/>
      <c r="J19" s="11"/>
      <c r="K19" s="42"/>
      <c r="L19" s="96"/>
      <c r="M19" s="43"/>
      <c r="N19" s="10"/>
      <c r="O19" s="103"/>
      <c r="P19" s="48">
        <f>E19+H19+K19+N19</f>
        <v>0.0625</v>
      </c>
      <c r="R19" s="23" t="s">
        <v>14</v>
      </c>
      <c r="S19" s="24">
        <f>SUM(E19:E25)</f>
        <v>0.11805555555555555</v>
      </c>
      <c r="T19" s="25">
        <f>S19*Ausgleichsfaktoren!C$2</f>
        <v>0.35416666666666663</v>
      </c>
      <c r="U19" s="108" t="s">
        <v>63</v>
      </c>
      <c r="V19" s="109" t="s">
        <v>63</v>
      </c>
      <c r="W19" s="110" t="s">
        <v>24</v>
      </c>
      <c r="X19" s="28"/>
    </row>
    <row r="20" spans="2:24" s="4" customFormat="1" ht="13.5" thickBot="1">
      <c r="B20" s="12"/>
      <c r="C20" s="9">
        <f t="shared" si="2"/>
        <v>38448</v>
      </c>
      <c r="D20" s="13" t="s">
        <v>8</v>
      </c>
      <c r="E20" s="42"/>
      <c r="F20" s="96"/>
      <c r="G20" s="126"/>
      <c r="H20" s="14">
        <v>0.041666666666666664</v>
      </c>
      <c r="I20" s="99" t="s">
        <v>55</v>
      </c>
      <c r="J20" s="15"/>
      <c r="K20" s="44">
        <v>0.020833333333333332</v>
      </c>
      <c r="L20" s="100" t="s">
        <v>55</v>
      </c>
      <c r="M20" s="45" t="s">
        <v>54</v>
      </c>
      <c r="N20" s="10"/>
      <c r="O20" s="104"/>
      <c r="P20" s="48">
        <f aca="true" t="shared" si="3" ref="P20:P25">E20+H20+K20+N20</f>
        <v>0.0625</v>
      </c>
      <c r="R20" s="29" t="s">
        <v>15</v>
      </c>
      <c r="S20" s="24">
        <f>SUM(H19:H25)</f>
        <v>0.3125</v>
      </c>
      <c r="T20" s="30">
        <f>S20*Ausgleichsfaktoren!C$3</f>
        <v>9.375</v>
      </c>
      <c r="U20" s="27" t="s">
        <v>24</v>
      </c>
      <c r="V20" s="27" t="s">
        <v>24</v>
      </c>
      <c r="W20" s="27" t="s">
        <v>63</v>
      </c>
      <c r="X20" s="28"/>
    </row>
    <row r="21" spans="2:24" s="4" customFormat="1" ht="14.25" thickBot="1" thickTop="1">
      <c r="B21" s="52" t="s">
        <v>30</v>
      </c>
      <c r="C21" s="9">
        <f t="shared" si="2"/>
        <v>38449</v>
      </c>
      <c r="D21" s="13" t="s">
        <v>9</v>
      </c>
      <c r="E21" s="42"/>
      <c r="F21" s="96"/>
      <c r="G21" s="127"/>
      <c r="H21" s="160">
        <v>0.10416666666666667</v>
      </c>
      <c r="I21" s="161" t="s">
        <v>55</v>
      </c>
      <c r="J21" s="165" t="s">
        <v>72</v>
      </c>
      <c r="K21" s="164">
        <v>0.041666666666666664</v>
      </c>
      <c r="L21" s="161" t="s">
        <v>80</v>
      </c>
      <c r="M21" s="162" t="s">
        <v>72</v>
      </c>
      <c r="N21" s="122"/>
      <c r="O21" s="104"/>
      <c r="P21" s="48">
        <f t="shared" si="3"/>
        <v>0.14583333333333334</v>
      </c>
      <c r="R21" s="23" t="s">
        <v>16</v>
      </c>
      <c r="S21" s="24">
        <f>SUM(K19:K25)</f>
        <v>0.1736111111111111</v>
      </c>
      <c r="T21" s="30">
        <f>S21*Ausgleichsfaktoren!C$4</f>
        <v>2.256944444444444</v>
      </c>
      <c r="U21" s="27" t="s">
        <v>25</v>
      </c>
      <c r="V21" s="111" t="s">
        <v>21</v>
      </c>
      <c r="W21" s="111" t="s">
        <v>21</v>
      </c>
      <c r="X21" s="28"/>
    </row>
    <row r="22" spans="2:24" s="4" customFormat="1" ht="13.5" thickTop="1">
      <c r="B22" s="50">
        <v>10</v>
      </c>
      <c r="C22" s="9">
        <f t="shared" si="2"/>
        <v>38450</v>
      </c>
      <c r="D22" s="13" t="s">
        <v>10</v>
      </c>
      <c r="E22" s="42">
        <v>0.05555555555555555</v>
      </c>
      <c r="F22" s="96">
        <v>1</v>
      </c>
      <c r="G22" s="127" t="s">
        <v>70</v>
      </c>
      <c r="H22" s="16"/>
      <c r="I22" s="123"/>
      <c r="J22" s="17"/>
      <c r="K22" s="124"/>
      <c r="L22" s="125"/>
      <c r="M22" s="163"/>
      <c r="N22" s="10"/>
      <c r="O22" s="104"/>
      <c r="P22" s="48">
        <f>E22+H22+K22+N22</f>
        <v>0.05555555555555555</v>
      </c>
      <c r="R22" s="23" t="s">
        <v>21</v>
      </c>
      <c r="S22" s="24">
        <f>SUM(N19:N25)</f>
        <v>0</v>
      </c>
      <c r="T22" s="30"/>
      <c r="U22" s="26"/>
      <c r="V22" s="27"/>
      <c r="W22" s="28"/>
      <c r="X22" s="28"/>
    </row>
    <row r="23" spans="2:24" s="4" customFormat="1" ht="12.75">
      <c r="B23" s="55"/>
      <c r="C23" s="9">
        <f t="shared" si="2"/>
        <v>38451</v>
      </c>
      <c r="D23" s="13" t="s">
        <v>11</v>
      </c>
      <c r="E23" s="42"/>
      <c r="F23" s="96"/>
      <c r="G23" s="127"/>
      <c r="H23" s="14"/>
      <c r="I23" s="99"/>
      <c r="J23" s="15"/>
      <c r="K23" s="44">
        <v>0.041666666666666664</v>
      </c>
      <c r="L23" s="100" t="s">
        <v>71</v>
      </c>
      <c r="M23" s="45" t="s">
        <v>54</v>
      </c>
      <c r="N23" s="10"/>
      <c r="O23" s="104"/>
      <c r="P23" s="48">
        <f>E23+H23+K23+N23</f>
        <v>0.041666666666666664</v>
      </c>
      <c r="R23" s="31"/>
      <c r="S23" s="32">
        <f>SUM(S19:S22)</f>
        <v>0.6041666666666667</v>
      </c>
      <c r="T23" s="33">
        <f>SUM(T19:T22)</f>
        <v>11.98611111111111</v>
      </c>
      <c r="U23" s="26"/>
      <c r="V23" s="27"/>
      <c r="W23" s="28"/>
      <c r="X23" s="28"/>
    </row>
    <row r="24" spans="2:24" s="4" customFormat="1" ht="12.75">
      <c r="B24" s="55"/>
      <c r="C24" s="9">
        <f t="shared" si="2"/>
        <v>38452</v>
      </c>
      <c r="D24" s="11" t="s">
        <v>13</v>
      </c>
      <c r="E24" s="42"/>
      <c r="F24" s="96"/>
      <c r="G24" s="127"/>
      <c r="H24" s="10"/>
      <c r="I24" s="97"/>
      <c r="J24" s="11"/>
      <c r="K24" s="114">
        <v>0.06944444444444443</v>
      </c>
      <c r="L24" s="115">
        <v>1</v>
      </c>
      <c r="M24" s="118" t="s">
        <v>54</v>
      </c>
      <c r="N24" s="10"/>
      <c r="O24" s="104"/>
      <c r="P24" s="48">
        <f t="shared" si="3"/>
        <v>0.06944444444444443</v>
      </c>
      <c r="R24" s="31" t="s">
        <v>34</v>
      </c>
      <c r="S24" s="34">
        <v>14.5</v>
      </c>
      <c r="T24" s="34"/>
      <c r="U24" s="26"/>
      <c r="V24" s="27"/>
      <c r="W24" s="28"/>
      <c r="X24" s="28"/>
    </row>
    <row r="25" spans="2:24" s="4" customFormat="1" ht="12.75">
      <c r="B25" s="55"/>
      <c r="C25" s="9">
        <f>C32-1</f>
        <v>38453</v>
      </c>
      <c r="D25" s="11" t="s">
        <v>12</v>
      </c>
      <c r="E25" s="42"/>
      <c r="F25" s="96"/>
      <c r="G25" s="96"/>
      <c r="H25" s="114">
        <v>0.16666666666666666</v>
      </c>
      <c r="I25" s="115">
        <v>1</v>
      </c>
      <c r="J25" s="116" t="s">
        <v>66</v>
      </c>
      <c r="K25" s="46"/>
      <c r="L25" s="101"/>
      <c r="M25" s="43"/>
      <c r="N25" s="10"/>
      <c r="O25" s="103"/>
      <c r="P25" s="48">
        <f t="shared" si="3"/>
        <v>0.16666666666666666</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59</v>
      </c>
      <c r="C32" s="53">
        <f aca="true" t="shared" si="4" ref="C32:C37">C33-1</f>
        <v>38454</v>
      </c>
      <c r="D32" s="8" t="s">
        <v>7</v>
      </c>
      <c r="E32" s="114">
        <v>0.0625</v>
      </c>
      <c r="F32" s="115">
        <v>1</v>
      </c>
      <c r="G32" s="115" t="s">
        <v>70</v>
      </c>
      <c r="H32" s="10"/>
      <c r="I32" s="97"/>
      <c r="J32" s="11"/>
      <c r="K32" s="42"/>
      <c r="L32" s="96"/>
      <c r="M32" s="43"/>
      <c r="N32" s="10"/>
      <c r="O32" s="103"/>
      <c r="P32" s="48">
        <f>E32+H32+K32+N32</f>
        <v>0.0625</v>
      </c>
      <c r="R32" s="23" t="s">
        <v>14</v>
      </c>
      <c r="S32" s="24">
        <f>SUM(E32:E38)</f>
        <v>0.1597222222222222</v>
      </c>
      <c r="T32" s="25">
        <f>S32*Ausgleichsfaktoren!C$2</f>
        <v>0.47916666666666663</v>
      </c>
      <c r="U32" s="108" t="s">
        <v>63</v>
      </c>
      <c r="V32" s="109" t="s">
        <v>63</v>
      </c>
      <c r="W32" s="110" t="s">
        <v>24</v>
      </c>
      <c r="X32" s="28"/>
    </row>
    <row r="33" spans="2:24" s="4" customFormat="1" ht="13.5" thickBot="1">
      <c r="B33" s="12"/>
      <c r="C33" s="53">
        <f t="shared" si="4"/>
        <v>38455</v>
      </c>
      <c r="D33" s="13" t="s">
        <v>8</v>
      </c>
      <c r="E33" s="42"/>
      <c r="F33" s="96"/>
      <c r="G33" s="126"/>
      <c r="H33" s="14">
        <v>0.041666666666666664</v>
      </c>
      <c r="I33" s="99" t="s">
        <v>55</v>
      </c>
      <c r="J33" s="15"/>
      <c r="K33" s="44">
        <v>0.03125</v>
      </c>
      <c r="L33" s="100" t="s">
        <v>55</v>
      </c>
      <c r="M33" s="45" t="s">
        <v>54</v>
      </c>
      <c r="N33" s="10"/>
      <c r="O33" s="104"/>
      <c r="P33" s="48">
        <f aca="true" t="shared" si="5" ref="P33:P38">E33+H33+K33+N33</f>
        <v>0.07291666666666666</v>
      </c>
      <c r="R33" s="29" t="s">
        <v>15</v>
      </c>
      <c r="S33" s="24">
        <f>SUM(H32:H38)</f>
        <v>0.3125</v>
      </c>
      <c r="T33" s="30">
        <f>S33*Ausgleichsfaktoren!C$3</f>
        <v>9.375</v>
      </c>
      <c r="U33" s="27" t="s">
        <v>24</v>
      </c>
      <c r="V33" s="27" t="s">
        <v>24</v>
      </c>
      <c r="W33" s="27" t="s">
        <v>63</v>
      </c>
      <c r="X33" s="28"/>
    </row>
    <row r="34" spans="2:24" s="4" customFormat="1" ht="14.25" thickBot="1" thickTop="1">
      <c r="B34" s="52" t="s">
        <v>30</v>
      </c>
      <c r="C34" s="53">
        <f t="shared" si="4"/>
        <v>38456</v>
      </c>
      <c r="D34" s="13" t="s">
        <v>9</v>
      </c>
      <c r="E34" s="42"/>
      <c r="F34" s="96"/>
      <c r="G34" s="127"/>
      <c r="H34" s="160">
        <v>0.125</v>
      </c>
      <c r="I34" s="161" t="s">
        <v>55</v>
      </c>
      <c r="J34" s="165" t="s">
        <v>72</v>
      </c>
      <c r="K34" s="164">
        <v>0.041666666666666664</v>
      </c>
      <c r="L34" s="161" t="s">
        <v>80</v>
      </c>
      <c r="M34" s="162" t="s">
        <v>72</v>
      </c>
      <c r="N34" s="122"/>
      <c r="O34" s="104"/>
      <c r="P34" s="48">
        <f t="shared" si="5"/>
        <v>0.16666666666666666</v>
      </c>
      <c r="R34" s="23" t="s">
        <v>16</v>
      </c>
      <c r="S34" s="24">
        <f>SUM(K32:K38)</f>
        <v>0.1423611111111111</v>
      </c>
      <c r="T34" s="30">
        <f>S34*Ausgleichsfaktoren!C$4</f>
        <v>1.8506944444444444</v>
      </c>
      <c r="U34" s="27" t="s">
        <v>25</v>
      </c>
      <c r="V34" s="111" t="s">
        <v>21</v>
      </c>
      <c r="W34" s="111" t="s">
        <v>21</v>
      </c>
      <c r="X34" s="28"/>
    </row>
    <row r="35" spans="2:24" s="4" customFormat="1" ht="13.5" thickTop="1">
      <c r="B35" s="50">
        <v>9</v>
      </c>
      <c r="C35" s="53">
        <f t="shared" si="4"/>
        <v>38457</v>
      </c>
      <c r="D35" s="13" t="s">
        <v>10</v>
      </c>
      <c r="E35" s="42">
        <v>0.05555555555555555</v>
      </c>
      <c r="F35" s="96">
        <v>1</v>
      </c>
      <c r="G35" s="127" t="s">
        <v>70</v>
      </c>
      <c r="H35" s="16"/>
      <c r="I35" s="123"/>
      <c r="J35" s="17"/>
      <c r="K35" s="124"/>
      <c r="L35" s="125"/>
      <c r="M35" s="163"/>
      <c r="N35" s="10"/>
      <c r="O35" s="104"/>
      <c r="P35" s="48">
        <f>E35+H35+K35+N35</f>
        <v>0.05555555555555555</v>
      </c>
      <c r="R35" s="23" t="s">
        <v>21</v>
      </c>
      <c r="S35" s="24">
        <f>SUM(N32:N38)</f>
        <v>0</v>
      </c>
      <c r="T35" s="30"/>
      <c r="U35" s="26"/>
      <c r="V35" s="27"/>
      <c r="W35" s="28"/>
      <c r="X35" s="28"/>
    </row>
    <row r="36" spans="2:24" s="4" customFormat="1" ht="12.75">
      <c r="B36" s="55"/>
      <c r="C36" s="53">
        <f t="shared" si="4"/>
        <v>38458</v>
      </c>
      <c r="D36" s="13" t="s">
        <v>11</v>
      </c>
      <c r="E36" s="42"/>
      <c r="F36" s="96"/>
      <c r="G36" s="127"/>
      <c r="H36" s="14"/>
      <c r="I36" s="99"/>
      <c r="J36" s="15"/>
      <c r="K36" s="166">
        <v>0.04861111111111111</v>
      </c>
      <c r="L36" s="117" t="s">
        <v>71</v>
      </c>
      <c r="M36" s="118" t="s">
        <v>81</v>
      </c>
      <c r="N36" s="10"/>
      <c r="O36" s="104"/>
      <c r="P36" s="48">
        <f>E36+H36+K36+N36</f>
        <v>0.04861111111111111</v>
      </c>
      <c r="R36" s="31"/>
      <c r="S36" s="32">
        <f>SUM(S32:S35)</f>
        <v>0.6145833333333333</v>
      </c>
      <c r="T36" s="33">
        <f>SUM(T32:T35)</f>
        <v>11.70486111111111</v>
      </c>
      <c r="U36" s="26"/>
      <c r="V36" s="27"/>
      <c r="W36" s="28"/>
      <c r="X36" s="28"/>
    </row>
    <row r="37" spans="2:24" s="4" customFormat="1" ht="12.75">
      <c r="B37" s="55"/>
      <c r="C37" s="53">
        <f t="shared" si="4"/>
        <v>38459</v>
      </c>
      <c r="D37" s="11" t="s">
        <v>13</v>
      </c>
      <c r="E37" s="42">
        <v>0.041666666666666664</v>
      </c>
      <c r="F37" s="96">
        <v>1</v>
      </c>
      <c r="G37" s="127" t="s">
        <v>70</v>
      </c>
      <c r="H37" s="10"/>
      <c r="I37" s="97"/>
      <c r="J37" s="11"/>
      <c r="K37" s="42"/>
      <c r="L37" s="96"/>
      <c r="M37" s="45"/>
      <c r="N37" s="10"/>
      <c r="O37" s="104"/>
      <c r="P37" s="48">
        <f t="shared" si="5"/>
        <v>0.041666666666666664</v>
      </c>
      <c r="R37" s="31" t="s">
        <v>34</v>
      </c>
      <c r="S37" s="34">
        <v>14.5</v>
      </c>
      <c r="T37" s="34"/>
      <c r="U37" s="26"/>
      <c r="V37" s="27"/>
      <c r="W37" s="28"/>
      <c r="X37" s="28"/>
    </row>
    <row r="38" spans="2:24" s="4" customFormat="1" ht="12.75">
      <c r="B38" s="55"/>
      <c r="C38" s="53">
        <f>C45-1</f>
        <v>38460</v>
      </c>
      <c r="D38" s="11" t="s">
        <v>12</v>
      </c>
      <c r="E38" s="42"/>
      <c r="F38" s="96"/>
      <c r="G38" s="96"/>
      <c r="H38" s="114">
        <v>0.14583333333333334</v>
      </c>
      <c r="I38" s="115">
        <v>1</v>
      </c>
      <c r="J38" s="116" t="s">
        <v>66</v>
      </c>
      <c r="K38" s="42">
        <v>0.020833333333333332</v>
      </c>
      <c r="L38" s="96">
        <v>1</v>
      </c>
      <c r="M38" s="43" t="s">
        <v>82</v>
      </c>
      <c r="N38" s="10"/>
      <c r="O38" s="103"/>
      <c r="P38" s="48">
        <f t="shared" si="5"/>
        <v>0.16666666666666669</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pans="18:19" s="4" customFormat="1" ht="12">
      <c r="R41" s="87"/>
      <c r="S41" s="87"/>
    </row>
    <row r="42" spans="18:19" s="4" customFormat="1" ht="12">
      <c r="R42" s="87"/>
      <c r="S42" s="87"/>
    </row>
    <row r="43" spans="3:32" s="4" customFormat="1" ht="15.75">
      <c r="C43" s="5"/>
      <c r="E43" s="6"/>
      <c r="F43" s="7"/>
      <c r="G43" s="7"/>
      <c r="H43" s="6"/>
      <c r="I43" s="7"/>
      <c r="J43" s="7"/>
      <c r="K43" s="6"/>
      <c r="L43" s="7"/>
      <c r="M43" s="7"/>
      <c r="N43" s="102"/>
      <c r="O43" s="102"/>
      <c r="R43" s="54" t="s">
        <v>41</v>
      </c>
      <c r="S43" s="18"/>
      <c r="T43" s="18"/>
      <c r="U43" s="54" t="s">
        <v>23</v>
      </c>
      <c r="V43" s="47"/>
      <c r="W43" s="105"/>
      <c r="X43" s="19"/>
      <c r="Z43" s="56" t="s">
        <v>26</v>
      </c>
      <c r="AA43" s="69" t="s">
        <v>30</v>
      </c>
      <c r="AB43" s="70">
        <v>37740</v>
      </c>
      <c r="AC43" s="57"/>
      <c r="AD43" s="57"/>
      <c r="AE43" s="57"/>
      <c r="AF43" s="58"/>
    </row>
    <row r="44" spans="2:32" s="4" customFormat="1" ht="15.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59</v>
      </c>
      <c r="AC44" s="61"/>
      <c r="AD44" s="61"/>
      <c r="AE44" s="61"/>
      <c r="AF44" s="62"/>
    </row>
    <row r="45" spans="2:32" s="4" customFormat="1" ht="15">
      <c r="B45" s="51" t="s">
        <v>59</v>
      </c>
      <c r="C45" s="53">
        <f aca="true" t="shared" si="6" ref="C45:C50">C46-1</f>
        <v>38461</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7" t="s">
        <v>24</v>
      </c>
      <c r="V45" s="27" t="s">
        <v>24</v>
      </c>
      <c r="W45" s="112" t="s">
        <v>24</v>
      </c>
      <c r="X45" s="28"/>
      <c r="Z45" s="59"/>
      <c r="AA45" s="107" t="s">
        <v>51</v>
      </c>
      <c r="AB45" s="64"/>
      <c r="AC45" s="54" t="s">
        <v>29</v>
      </c>
      <c r="AD45" s="65"/>
      <c r="AE45" s="64" t="s">
        <v>28</v>
      </c>
      <c r="AF45" s="65"/>
    </row>
    <row r="46" spans="2:32" s="4" customFormat="1" ht="15">
      <c r="B46" s="12"/>
      <c r="C46" s="53">
        <f t="shared" si="6"/>
        <v>38462</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t="s">
        <v>25</v>
      </c>
      <c r="W46" s="27" t="s">
        <v>25</v>
      </c>
      <c r="X46" s="28"/>
      <c r="Z46" s="59"/>
      <c r="AA46" s="73" t="s">
        <v>31</v>
      </c>
      <c r="AB46" s="71">
        <v>180</v>
      </c>
      <c r="AC46" s="73" t="s">
        <v>31</v>
      </c>
      <c r="AD46" s="71">
        <v>185</v>
      </c>
      <c r="AE46" s="73" t="s">
        <v>32</v>
      </c>
      <c r="AF46" s="72">
        <v>0.005324074074074075</v>
      </c>
    </row>
    <row r="47" spans="2:32" s="4" customFormat="1" ht="12.75">
      <c r="B47" s="52" t="s">
        <v>30</v>
      </c>
      <c r="C47" s="53">
        <f t="shared" si="6"/>
        <v>38463</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7" t="s">
        <v>43</v>
      </c>
      <c r="V47" s="111" t="s">
        <v>43</v>
      </c>
      <c r="W47" s="111"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8</v>
      </c>
      <c r="C48" s="53">
        <f t="shared" si="6"/>
        <v>38464</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38465</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38466</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2'!C5-1</f>
        <v>38467</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57"/>
      <c r="C57" s="169" t="s">
        <v>76</v>
      </c>
      <c r="D57" s="169"/>
      <c r="E57" s="169"/>
      <c r="F57" s="169"/>
      <c r="G57" s="169"/>
      <c r="H57" s="169"/>
      <c r="I57" s="169"/>
      <c r="J57" s="169"/>
      <c r="K57" s="169"/>
      <c r="L57" s="169"/>
      <c r="M57" s="169"/>
      <c r="N57" s="157"/>
      <c r="O57" s="157"/>
      <c r="P57" s="157"/>
      <c r="Q57" s="157"/>
      <c r="R57" s="158"/>
      <c r="S57" s="158"/>
      <c r="T57" s="157"/>
      <c r="U57" s="157"/>
      <c r="V57" s="157"/>
      <c r="W57" s="157"/>
      <c r="X57" s="157"/>
      <c r="Y57" s="157"/>
      <c r="Z57" s="157"/>
      <c r="AA57" s="157"/>
      <c r="AB57" s="157"/>
      <c r="AC57" s="157"/>
      <c r="AD57" s="157"/>
      <c r="AE57" s="157"/>
      <c r="AF57" s="157"/>
    </row>
    <row r="58" ht="12"/>
    <row r="59" ht="12"/>
    <row r="63" ht="12"/>
    <row r="64" ht="12"/>
    <row r="65" ht="12"/>
    <row r="66" ht="12"/>
    <row r="67" ht="12"/>
    <row r="68" ht="12"/>
    <row r="6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5.xml><?xml version="1.0" encoding="utf-8"?>
<worksheet xmlns="http://schemas.openxmlformats.org/spreadsheetml/2006/main" xmlns:r="http://schemas.openxmlformats.org/officeDocument/2006/relationships">
  <dimension ref="A1:AF57"/>
  <sheetViews>
    <sheetView workbookViewId="0" topLeftCell="A1">
      <selection activeCell="M36" sqref="M36"/>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60</v>
      </c>
      <c r="C5" s="53">
        <f aca="true" t="shared" si="0" ref="C5:C10">C6-1</f>
        <v>38468</v>
      </c>
      <c r="D5" s="8" t="s">
        <v>7</v>
      </c>
      <c r="E5" s="114">
        <v>0.0625</v>
      </c>
      <c r="F5" s="115">
        <v>1</v>
      </c>
      <c r="G5" s="115" t="s">
        <v>70</v>
      </c>
      <c r="H5" s="10"/>
      <c r="I5" s="97"/>
      <c r="J5" s="11"/>
      <c r="K5" s="42"/>
      <c r="L5" s="96"/>
      <c r="M5" s="43"/>
      <c r="N5" s="10"/>
      <c r="O5" s="103"/>
      <c r="P5" s="48">
        <f>E5+H5+K5+N5</f>
        <v>0.0625</v>
      </c>
      <c r="R5" s="23" t="s">
        <v>14</v>
      </c>
      <c r="S5" s="24">
        <f>SUM(E5:E11)</f>
        <v>0.1597222222222222</v>
      </c>
      <c r="T5" s="25">
        <f>S5*Ausgleichsfaktoren!C$2</f>
        <v>0.47916666666666663</v>
      </c>
      <c r="U5" s="108" t="s">
        <v>63</v>
      </c>
      <c r="V5" s="109" t="s">
        <v>63</v>
      </c>
      <c r="W5" s="110" t="s">
        <v>24</v>
      </c>
      <c r="X5" s="28"/>
    </row>
    <row r="6" spans="2:24" s="4" customFormat="1" ht="13.5" thickBot="1">
      <c r="B6" s="12"/>
      <c r="C6" s="53">
        <f>C7-1</f>
        <v>38469</v>
      </c>
      <c r="D6" s="13" t="s">
        <v>8</v>
      </c>
      <c r="E6" s="42"/>
      <c r="F6" s="96"/>
      <c r="G6" s="126"/>
      <c r="H6" s="14">
        <v>0.041666666666666664</v>
      </c>
      <c r="I6" s="99" t="s">
        <v>55</v>
      </c>
      <c r="J6" s="15"/>
      <c r="K6" s="44">
        <v>0.03125</v>
      </c>
      <c r="L6" s="100" t="s">
        <v>55</v>
      </c>
      <c r="M6" s="45" t="s">
        <v>54</v>
      </c>
      <c r="N6" s="10"/>
      <c r="O6" s="104"/>
      <c r="P6" s="48">
        <f aca="true" t="shared" si="1" ref="P6:P11">E6+H6+K6+N6</f>
        <v>0.07291666666666666</v>
      </c>
      <c r="R6" s="29" t="s">
        <v>15</v>
      </c>
      <c r="S6" s="24">
        <f>SUM(H5:H11)</f>
        <v>0.25</v>
      </c>
      <c r="T6" s="30">
        <f>S6*Ausgleichsfaktoren!C$3</f>
        <v>7.5</v>
      </c>
      <c r="U6" s="27" t="s">
        <v>24</v>
      </c>
      <c r="V6" s="27" t="s">
        <v>24</v>
      </c>
      <c r="W6" s="27" t="s">
        <v>63</v>
      </c>
      <c r="X6" s="28"/>
    </row>
    <row r="7" spans="2:24" s="4" customFormat="1" ht="14.25" thickBot="1" thickTop="1">
      <c r="B7" s="52" t="s">
        <v>30</v>
      </c>
      <c r="C7" s="53">
        <f t="shared" si="0"/>
        <v>38470</v>
      </c>
      <c r="D7" s="13" t="s">
        <v>9</v>
      </c>
      <c r="E7" s="42"/>
      <c r="F7" s="96"/>
      <c r="G7" s="127"/>
      <c r="H7" s="160">
        <v>0.08333333333333333</v>
      </c>
      <c r="I7" s="161" t="s">
        <v>55</v>
      </c>
      <c r="J7" s="165" t="s">
        <v>72</v>
      </c>
      <c r="K7" s="164">
        <v>0.05555555555555555</v>
      </c>
      <c r="L7" s="161" t="s">
        <v>80</v>
      </c>
      <c r="M7" s="162" t="s">
        <v>72</v>
      </c>
      <c r="N7" s="122"/>
      <c r="O7" s="104"/>
      <c r="P7" s="48">
        <f t="shared" si="1"/>
        <v>0.1388888888888889</v>
      </c>
      <c r="R7" s="23" t="s">
        <v>16</v>
      </c>
      <c r="S7" s="24">
        <f>SUM(K5:K11)</f>
        <v>0.15625</v>
      </c>
      <c r="T7" s="30">
        <f>S7*Ausgleichsfaktoren!C$4</f>
        <v>2.03125</v>
      </c>
      <c r="U7" s="27" t="s">
        <v>25</v>
      </c>
      <c r="V7" s="111" t="s">
        <v>21</v>
      </c>
      <c r="W7" s="111" t="s">
        <v>21</v>
      </c>
      <c r="X7" s="28"/>
    </row>
    <row r="8" spans="2:24" s="4" customFormat="1" ht="13.5" thickTop="1">
      <c r="B8" s="50">
        <v>7</v>
      </c>
      <c r="C8" s="53">
        <f t="shared" si="0"/>
        <v>38471</v>
      </c>
      <c r="D8" s="13" t="s">
        <v>10</v>
      </c>
      <c r="E8" s="42">
        <v>0.05555555555555555</v>
      </c>
      <c r="F8" s="96">
        <v>1</v>
      </c>
      <c r="G8" s="127" t="s">
        <v>70</v>
      </c>
      <c r="H8" s="16"/>
      <c r="I8" s="123"/>
      <c r="J8" s="17"/>
      <c r="K8" s="124"/>
      <c r="L8" s="125"/>
      <c r="M8" s="163"/>
      <c r="N8" s="10"/>
      <c r="O8" s="104"/>
      <c r="P8" s="48">
        <f>E8+H8+K8+N8</f>
        <v>0.05555555555555555</v>
      </c>
      <c r="R8" s="23" t="s">
        <v>21</v>
      </c>
      <c r="S8" s="24">
        <f>SUM(N5:N11)</f>
        <v>0</v>
      </c>
      <c r="T8" s="30"/>
      <c r="U8" s="26"/>
      <c r="V8" s="27"/>
      <c r="W8" s="28"/>
      <c r="X8" s="28"/>
    </row>
    <row r="9" spans="2:24" s="4" customFormat="1" ht="12.75">
      <c r="B9" s="55"/>
      <c r="C9" s="53">
        <f t="shared" si="0"/>
        <v>38472</v>
      </c>
      <c r="D9" s="13" t="s">
        <v>11</v>
      </c>
      <c r="E9" s="42"/>
      <c r="F9" s="96"/>
      <c r="G9" s="127"/>
      <c r="H9" s="14"/>
      <c r="I9" s="99"/>
      <c r="J9" s="15"/>
      <c r="K9" s="166">
        <v>0.04861111111111111</v>
      </c>
      <c r="L9" s="117" t="s">
        <v>71</v>
      </c>
      <c r="M9" s="118" t="s">
        <v>81</v>
      </c>
      <c r="N9" s="10"/>
      <c r="O9" s="104"/>
      <c r="P9" s="48">
        <f>E9+H9+K9+N9</f>
        <v>0.04861111111111111</v>
      </c>
      <c r="R9" s="31"/>
      <c r="S9" s="32">
        <f>SUM(S5:S8)</f>
        <v>0.5659722222222222</v>
      </c>
      <c r="T9" s="33">
        <f>SUM(T5:T8)</f>
        <v>10.010416666666668</v>
      </c>
      <c r="U9" s="26"/>
      <c r="V9" s="27"/>
      <c r="W9" s="28"/>
      <c r="X9" s="28"/>
    </row>
    <row r="10" spans="2:24" s="4" customFormat="1" ht="12.75">
      <c r="B10" s="55"/>
      <c r="C10" s="53">
        <f t="shared" si="0"/>
        <v>38473</v>
      </c>
      <c r="D10" s="11" t="s">
        <v>13</v>
      </c>
      <c r="E10" s="42">
        <v>0.041666666666666664</v>
      </c>
      <c r="F10" s="96">
        <v>1</v>
      </c>
      <c r="G10" s="127" t="s">
        <v>70</v>
      </c>
      <c r="H10" s="10"/>
      <c r="I10" s="97"/>
      <c r="J10" s="11"/>
      <c r="K10" s="42"/>
      <c r="L10" s="96"/>
      <c r="M10" s="45"/>
      <c r="N10" s="10"/>
      <c r="O10" s="104"/>
      <c r="P10" s="48">
        <f t="shared" si="1"/>
        <v>0.041666666666666664</v>
      </c>
      <c r="R10" s="31" t="s">
        <v>34</v>
      </c>
      <c r="S10" s="34">
        <v>13.5</v>
      </c>
      <c r="T10" s="34"/>
      <c r="U10" s="26"/>
      <c r="V10" s="27"/>
      <c r="W10" s="28"/>
      <c r="X10" s="28"/>
    </row>
    <row r="11" spans="2:24" s="4" customFormat="1" ht="12.75">
      <c r="B11" s="55"/>
      <c r="C11" s="53">
        <f>C19-1</f>
        <v>38474</v>
      </c>
      <c r="D11" s="11" t="s">
        <v>12</v>
      </c>
      <c r="E11" s="42"/>
      <c r="F11" s="96"/>
      <c r="G11" s="96"/>
      <c r="H11" s="114">
        <v>0.125</v>
      </c>
      <c r="I11" s="115">
        <v>1</v>
      </c>
      <c r="J11" s="116" t="s">
        <v>66</v>
      </c>
      <c r="K11" s="42">
        <v>0.020833333333333332</v>
      </c>
      <c r="L11" s="96">
        <v>1</v>
      </c>
      <c r="M11" s="43" t="s">
        <v>82</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60</v>
      </c>
      <c r="C19" s="9">
        <f aca="true" t="shared" si="2" ref="C19:C24">C20-1</f>
        <v>38475</v>
      </c>
      <c r="D19" s="8" t="s">
        <v>7</v>
      </c>
      <c r="E19" s="114">
        <v>0.0625</v>
      </c>
      <c r="F19" s="115">
        <v>1</v>
      </c>
      <c r="G19" s="115" t="s">
        <v>70</v>
      </c>
      <c r="H19" s="10"/>
      <c r="I19" s="97"/>
      <c r="J19" s="11"/>
      <c r="K19" s="42"/>
      <c r="L19" s="96"/>
      <c r="M19" s="43"/>
      <c r="N19" s="10"/>
      <c r="O19" s="103"/>
      <c r="P19" s="48">
        <f>E19+H19+K19+N19</f>
        <v>0.0625</v>
      </c>
      <c r="R19" s="23" t="s">
        <v>14</v>
      </c>
      <c r="S19" s="24">
        <f>SUM(E19:E25)</f>
        <v>0.1597222222222222</v>
      </c>
      <c r="T19" s="25">
        <f>S19*Ausgleichsfaktoren!C$2</f>
        <v>0.47916666666666663</v>
      </c>
      <c r="U19" s="108" t="s">
        <v>63</v>
      </c>
      <c r="V19" s="109" t="s">
        <v>63</v>
      </c>
      <c r="W19" s="110" t="s">
        <v>24</v>
      </c>
      <c r="X19" s="28"/>
    </row>
    <row r="20" spans="2:24" s="4" customFormat="1" ht="13.5" thickBot="1">
      <c r="B20" s="12"/>
      <c r="C20" s="9">
        <f t="shared" si="2"/>
        <v>38476</v>
      </c>
      <c r="D20" s="13" t="s">
        <v>8</v>
      </c>
      <c r="E20" s="42"/>
      <c r="F20" s="96"/>
      <c r="G20" s="126"/>
      <c r="H20" s="14">
        <v>0.041666666666666664</v>
      </c>
      <c r="I20" s="99" t="s">
        <v>55</v>
      </c>
      <c r="J20" s="15"/>
      <c r="K20" s="44">
        <v>0.03125</v>
      </c>
      <c r="L20" s="100" t="s">
        <v>55</v>
      </c>
      <c r="M20" s="45" t="s">
        <v>54</v>
      </c>
      <c r="N20" s="10"/>
      <c r="O20" s="104"/>
      <c r="P20" s="48">
        <f aca="true" t="shared" si="3" ref="P20:P25">E20+H20+K20+N20</f>
        <v>0.07291666666666666</v>
      </c>
      <c r="R20" s="29" t="s">
        <v>15</v>
      </c>
      <c r="S20" s="24">
        <f>SUM(H19:H25)</f>
        <v>0.25</v>
      </c>
      <c r="T20" s="30">
        <f>S20*Ausgleichsfaktoren!C$3</f>
        <v>7.5</v>
      </c>
      <c r="U20" s="27" t="s">
        <v>24</v>
      </c>
      <c r="V20" s="27" t="s">
        <v>24</v>
      </c>
      <c r="W20" s="27" t="s">
        <v>63</v>
      </c>
      <c r="X20" s="28"/>
    </row>
    <row r="21" spans="2:24" s="4" customFormat="1" ht="14.25" thickBot="1" thickTop="1">
      <c r="B21" s="52" t="s">
        <v>30</v>
      </c>
      <c r="C21" s="9">
        <f t="shared" si="2"/>
        <v>38477</v>
      </c>
      <c r="D21" s="13" t="s">
        <v>9</v>
      </c>
      <c r="E21" s="42"/>
      <c r="F21" s="96"/>
      <c r="G21" s="127"/>
      <c r="H21" s="160">
        <v>0.08333333333333333</v>
      </c>
      <c r="I21" s="161" t="s">
        <v>55</v>
      </c>
      <c r="J21" s="165" t="s">
        <v>72</v>
      </c>
      <c r="K21" s="164">
        <v>0.05555555555555555</v>
      </c>
      <c r="L21" s="161" t="s">
        <v>80</v>
      </c>
      <c r="M21" s="162" t="s">
        <v>72</v>
      </c>
      <c r="N21" s="122"/>
      <c r="O21" s="104"/>
      <c r="P21" s="48">
        <f t="shared" si="3"/>
        <v>0.1388888888888889</v>
      </c>
      <c r="R21" s="23" t="s">
        <v>16</v>
      </c>
      <c r="S21" s="24">
        <f>SUM(K19:K25)</f>
        <v>0.15625</v>
      </c>
      <c r="T21" s="30">
        <f>S21*Ausgleichsfaktoren!C$4</f>
        <v>2.03125</v>
      </c>
      <c r="U21" s="27" t="s">
        <v>25</v>
      </c>
      <c r="V21" s="111" t="s">
        <v>21</v>
      </c>
      <c r="W21" s="111" t="s">
        <v>21</v>
      </c>
      <c r="X21" s="28"/>
    </row>
    <row r="22" spans="2:24" s="4" customFormat="1" ht="13.5" thickTop="1">
      <c r="B22" s="50">
        <v>6</v>
      </c>
      <c r="C22" s="9">
        <f t="shared" si="2"/>
        <v>38478</v>
      </c>
      <c r="D22" s="13" t="s">
        <v>10</v>
      </c>
      <c r="E22" s="42">
        <v>0.05555555555555555</v>
      </c>
      <c r="F22" s="96">
        <v>1</v>
      </c>
      <c r="G22" s="127" t="s">
        <v>70</v>
      </c>
      <c r="H22" s="16"/>
      <c r="I22" s="123"/>
      <c r="J22" s="17"/>
      <c r="K22" s="124"/>
      <c r="L22" s="125"/>
      <c r="M22" s="163"/>
      <c r="N22" s="10"/>
      <c r="O22" s="104"/>
      <c r="P22" s="48">
        <f>E22+H22+K22+N22</f>
        <v>0.05555555555555555</v>
      </c>
      <c r="R22" s="23" t="s">
        <v>21</v>
      </c>
      <c r="S22" s="24">
        <f>SUM(N19:N25)</f>
        <v>0</v>
      </c>
      <c r="T22" s="30"/>
      <c r="U22" s="26"/>
      <c r="V22" s="27"/>
      <c r="W22" s="28"/>
      <c r="X22" s="28"/>
    </row>
    <row r="23" spans="2:24" s="4" customFormat="1" ht="12.75">
      <c r="B23" s="55"/>
      <c r="C23" s="9">
        <f t="shared" si="2"/>
        <v>38479</v>
      </c>
      <c r="D23" s="13" t="s">
        <v>11</v>
      </c>
      <c r="E23" s="42"/>
      <c r="F23" s="96"/>
      <c r="G23" s="127"/>
      <c r="H23" s="14"/>
      <c r="I23" s="99"/>
      <c r="J23" s="15"/>
      <c r="K23" s="166">
        <v>0.04861111111111111</v>
      </c>
      <c r="L23" s="117" t="s">
        <v>71</v>
      </c>
      <c r="M23" s="118" t="s">
        <v>81</v>
      </c>
      <c r="N23" s="10"/>
      <c r="O23" s="104"/>
      <c r="P23" s="48">
        <f>E23+H23+K23+N23</f>
        <v>0.04861111111111111</v>
      </c>
      <c r="R23" s="31"/>
      <c r="S23" s="32">
        <f>SUM(S19:S22)</f>
        <v>0.5659722222222222</v>
      </c>
      <c r="T23" s="33">
        <f>SUM(T19:T22)</f>
        <v>10.010416666666668</v>
      </c>
      <c r="U23" s="26"/>
      <c r="V23" s="27"/>
      <c r="W23" s="28"/>
      <c r="X23" s="28"/>
    </row>
    <row r="24" spans="2:24" s="4" customFormat="1" ht="12.75">
      <c r="B24" s="55"/>
      <c r="C24" s="9">
        <f t="shared" si="2"/>
        <v>38480</v>
      </c>
      <c r="D24" s="11" t="s">
        <v>13</v>
      </c>
      <c r="E24" s="42">
        <v>0.041666666666666664</v>
      </c>
      <c r="F24" s="96">
        <v>1</v>
      </c>
      <c r="G24" s="127" t="s">
        <v>70</v>
      </c>
      <c r="H24" s="10"/>
      <c r="I24" s="97"/>
      <c r="J24" s="11"/>
      <c r="K24" s="42"/>
      <c r="L24" s="96"/>
      <c r="M24" s="45"/>
      <c r="N24" s="10"/>
      <c r="O24" s="104"/>
      <c r="P24" s="48">
        <f t="shared" si="3"/>
        <v>0.041666666666666664</v>
      </c>
      <c r="R24" s="31" t="s">
        <v>34</v>
      </c>
      <c r="S24" s="34">
        <v>13.5</v>
      </c>
      <c r="T24" s="34"/>
      <c r="U24" s="26"/>
      <c r="V24" s="27"/>
      <c r="W24" s="28"/>
      <c r="X24" s="28"/>
    </row>
    <row r="25" spans="2:24" s="4" customFormat="1" ht="12.75">
      <c r="B25" s="55"/>
      <c r="C25" s="9">
        <f>C32-1</f>
        <v>38481</v>
      </c>
      <c r="D25" s="11" t="s">
        <v>12</v>
      </c>
      <c r="E25" s="42"/>
      <c r="F25" s="96"/>
      <c r="G25" s="96"/>
      <c r="H25" s="114">
        <v>0.125</v>
      </c>
      <c r="I25" s="115">
        <v>1</v>
      </c>
      <c r="J25" s="116" t="s">
        <v>66</v>
      </c>
      <c r="K25" s="42">
        <v>0.020833333333333332</v>
      </c>
      <c r="L25" s="96">
        <v>1</v>
      </c>
      <c r="M25" s="43" t="s">
        <v>82</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60</v>
      </c>
      <c r="C32" s="53">
        <f aca="true" t="shared" si="4" ref="C32:C37">C33-1</f>
        <v>38482</v>
      </c>
      <c r="D32" s="8" t="s">
        <v>7</v>
      </c>
      <c r="E32" s="114">
        <v>0.0625</v>
      </c>
      <c r="F32" s="115">
        <v>1</v>
      </c>
      <c r="G32" s="115" t="s">
        <v>70</v>
      </c>
      <c r="H32" s="10"/>
      <c r="I32" s="97"/>
      <c r="J32" s="11"/>
      <c r="K32" s="42"/>
      <c r="L32" s="96"/>
      <c r="M32" s="43"/>
      <c r="N32" s="10"/>
      <c r="O32" s="103"/>
      <c r="P32" s="48">
        <f>E32+H32+K32+N32</f>
        <v>0.0625</v>
      </c>
      <c r="R32" s="23" t="s">
        <v>14</v>
      </c>
      <c r="S32" s="24">
        <f>SUM(E32:E38)</f>
        <v>0.1597222222222222</v>
      </c>
      <c r="T32" s="25">
        <f>S32*Ausgleichsfaktoren!C$2</f>
        <v>0.47916666666666663</v>
      </c>
      <c r="U32" s="108" t="s">
        <v>63</v>
      </c>
      <c r="V32" s="109" t="s">
        <v>63</v>
      </c>
      <c r="W32" s="110" t="s">
        <v>24</v>
      </c>
      <c r="X32" s="28"/>
    </row>
    <row r="33" spans="2:24" s="4" customFormat="1" ht="13.5" thickBot="1">
      <c r="B33" s="12"/>
      <c r="C33" s="53">
        <f t="shared" si="4"/>
        <v>38483</v>
      </c>
      <c r="D33" s="13" t="s">
        <v>8</v>
      </c>
      <c r="E33" s="42"/>
      <c r="F33" s="96"/>
      <c r="G33" s="126"/>
      <c r="H33" s="14">
        <v>0.041666666666666664</v>
      </c>
      <c r="I33" s="99" t="s">
        <v>55</v>
      </c>
      <c r="J33" s="15"/>
      <c r="K33" s="44">
        <v>0.03125</v>
      </c>
      <c r="L33" s="100" t="s">
        <v>55</v>
      </c>
      <c r="M33" s="45" t="s">
        <v>54</v>
      </c>
      <c r="N33" s="10"/>
      <c r="O33" s="104"/>
      <c r="P33" s="48">
        <f aca="true" t="shared" si="5" ref="P33:P38">E33+H33+K33+N33</f>
        <v>0.07291666666666666</v>
      </c>
      <c r="R33" s="29" t="s">
        <v>15</v>
      </c>
      <c r="S33" s="24">
        <f>SUM(H32:H38)</f>
        <v>0.25</v>
      </c>
      <c r="T33" s="30">
        <f>S33*Ausgleichsfaktoren!C$3</f>
        <v>7.5</v>
      </c>
      <c r="U33" s="27" t="s">
        <v>24</v>
      </c>
      <c r="V33" s="27" t="s">
        <v>24</v>
      </c>
      <c r="W33" s="27" t="s">
        <v>63</v>
      </c>
      <c r="X33" s="28"/>
    </row>
    <row r="34" spans="2:24" s="4" customFormat="1" ht="14.25" thickBot="1" thickTop="1">
      <c r="B34" s="52" t="s">
        <v>30</v>
      </c>
      <c r="C34" s="53">
        <f t="shared" si="4"/>
        <v>38484</v>
      </c>
      <c r="D34" s="13" t="s">
        <v>9</v>
      </c>
      <c r="E34" s="42"/>
      <c r="F34" s="96"/>
      <c r="G34" s="127"/>
      <c r="H34" s="160">
        <v>0.08333333333333333</v>
      </c>
      <c r="I34" s="161" t="s">
        <v>55</v>
      </c>
      <c r="J34" s="165" t="s">
        <v>72</v>
      </c>
      <c r="K34" s="164">
        <v>0.05555555555555555</v>
      </c>
      <c r="L34" s="161" t="s">
        <v>80</v>
      </c>
      <c r="M34" s="162" t="s">
        <v>72</v>
      </c>
      <c r="N34" s="122"/>
      <c r="O34" s="104"/>
      <c r="P34" s="48">
        <f t="shared" si="5"/>
        <v>0.1388888888888889</v>
      </c>
      <c r="R34" s="23" t="s">
        <v>16</v>
      </c>
      <c r="S34" s="24">
        <f>SUM(K32:K38)</f>
        <v>0.15625</v>
      </c>
      <c r="T34" s="30">
        <f>S34*Ausgleichsfaktoren!C$4</f>
        <v>2.03125</v>
      </c>
      <c r="U34" s="27" t="s">
        <v>25</v>
      </c>
      <c r="V34" s="111" t="s">
        <v>21</v>
      </c>
      <c r="W34" s="111" t="s">
        <v>21</v>
      </c>
      <c r="X34" s="28"/>
    </row>
    <row r="35" spans="2:24" s="4" customFormat="1" ht="13.5" thickTop="1">
      <c r="B35" s="50">
        <v>5</v>
      </c>
      <c r="C35" s="53">
        <f t="shared" si="4"/>
        <v>38485</v>
      </c>
      <c r="D35" s="13" t="s">
        <v>10</v>
      </c>
      <c r="E35" s="42">
        <v>0.05555555555555555</v>
      </c>
      <c r="F35" s="96">
        <v>1</v>
      </c>
      <c r="G35" s="127" t="s">
        <v>70</v>
      </c>
      <c r="H35" s="16"/>
      <c r="I35" s="123"/>
      <c r="J35" s="17"/>
      <c r="K35" s="124"/>
      <c r="L35" s="125"/>
      <c r="M35" s="163"/>
      <c r="N35" s="10"/>
      <c r="O35" s="104"/>
      <c r="P35" s="48">
        <f>E35+H35+K35+N35</f>
        <v>0.05555555555555555</v>
      </c>
      <c r="R35" s="23" t="s">
        <v>21</v>
      </c>
      <c r="S35" s="24">
        <f>SUM(N32:N38)</f>
        <v>0</v>
      </c>
      <c r="T35" s="30"/>
      <c r="U35" s="26"/>
      <c r="V35" s="27"/>
      <c r="W35" s="28"/>
      <c r="X35" s="28"/>
    </row>
    <row r="36" spans="2:24" s="4" customFormat="1" ht="12.75">
      <c r="B36" s="55"/>
      <c r="C36" s="53">
        <f t="shared" si="4"/>
        <v>38486</v>
      </c>
      <c r="D36" s="13" t="s">
        <v>11</v>
      </c>
      <c r="E36" s="42"/>
      <c r="F36" s="96"/>
      <c r="G36" s="127"/>
      <c r="H36" s="14"/>
      <c r="I36" s="99"/>
      <c r="J36" s="15"/>
      <c r="K36" s="166">
        <v>0.04861111111111111</v>
      </c>
      <c r="L36" s="117" t="s">
        <v>71</v>
      </c>
      <c r="M36" s="118" t="s">
        <v>81</v>
      </c>
      <c r="N36" s="10"/>
      <c r="O36" s="104"/>
      <c r="P36" s="48">
        <f>E36+H36+K36+N36</f>
        <v>0.04861111111111111</v>
      </c>
      <c r="R36" s="31"/>
      <c r="S36" s="32">
        <f>SUM(S32:S35)</f>
        <v>0.5659722222222222</v>
      </c>
      <c r="T36" s="33">
        <f>SUM(T32:T35)</f>
        <v>10.010416666666668</v>
      </c>
      <c r="U36" s="26"/>
      <c r="V36" s="27"/>
      <c r="W36" s="28"/>
      <c r="X36" s="28"/>
    </row>
    <row r="37" spans="2:24" s="4" customFormat="1" ht="12.75">
      <c r="B37" s="55"/>
      <c r="C37" s="53">
        <f t="shared" si="4"/>
        <v>38487</v>
      </c>
      <c r="D37" s="11" t="s">
        <v>13</v>
      </c>
      <c r="E37" s="42">
        <v>0.041666666666666664</v>
      </c>
      <c r="F37" s="96">
        <v>1</v>
      </c>
      <c r="G37" s="127" t="s">
        <v>70</v>
      </c>
      <c r="H37" s="10"/>
      <c r="I37" s="97"/>
      <c r="J37" s="11"/>
      <c r="K37" s="42"/>
      <c r="L37" s="96"/>
      <c r="M37" s="45"/>
      <c r="N37" s="10"/>
      <c r="O37" s="104"/>
      <c r="P37" s="48">
        <f t="shared" si="5"/>
        <v>0.041666666666666664</v>
      </c>
      <c r="R37" s="31" t="s">
        <v>34</v>
      </c>
      <c r="S37" s="34">
        <v>13.5</v>
      </c>
      <c r="T37" s="34"/>
      <c r="U37" s="26"/>
      <c r="V37" s="27"/>
      <c r="W37" s="28"/>
      <c r="X37" s="28"/>
    </row>
    <row r="38" spans="2:24" s="4" customFormat="1" ht="12.75">
      <c r="B38" s="55"/>
      <c r="C38" s="53">
        <f>C45-1</f>
        <v>38488</v>
      </c>
      <c r="D38" s="11" t="s">
        <v>12</v>
      </c>
      <c r="E38" s="42"/>
      <c r="F38" s="96"/>
      <c r="G38" s="96"/>
      <c r="H38" s="114">
        <v>0.125</v>
      </c>
      <c r="I38" s="115">
        <v>1</v>
      </c>
      <c r="J38" s="116" t="s">
        <v>66</v>
      </c>
      <c r="K38" s="42">
        <v>0.020833333333333332</v>
      </c>
      <c r="L38" s="96">
        <v>1</v>
      </c>
      <c r="M38" s="43" t="s">
        <v>82</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pans="18:19" s="4" customFormat="1" ht="12">
      <c r="R41" s="87"/>
      <c r="S41" s="87"/>
    </row>
    <row r="42" spans="18:19" s="4" customFormat="1" ht="12">
      <c r="R42" s="87"/>
      <c r="S42" s="87"/>
    </row>
    <row r="43" spans="3:24" s="4" customFormat="1" ht="15">
      <c r="C43" s="5"/>
      <c r="E43" s="6"/>
      <c r="F43" s="7"/>
      <c r="G43" s="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60</v>
      </c>
      <c r="C45" s="53">
        <f aca="true" t="shared" si="6" ref="C45:C50">C46-1</f>
        <v>38489</v>
      </c>
      <c r="D45" s="8" t="s">
        <v>7</v>
      </c>
      <c r="E45" s="42">
        <v>0.0416666666666667</v>
      </c>
      <c r="F45" s="96">
        <v>1</v>
      </c>
      <c r="G45" s="126" t="s">
        <v>75</v>
      </c>
      <c r="H45" s="10"/>
      <c r="I45" s="97"/>
      <c r="J45" s="11"/>
      <c r="K45" s="42"/>
      <c r="L45" s="96"/>
      <c r="M45" s="43"/>
      <c r="N45" s="10"/>
      <c r="O45" s="103"/>
      <c r="P45" s="48">
        <f>E45+H45+K45+N45</f>
        <v>0.0416666666666667</v>
      </c>
      <c r="R45" s="23" t="s">
        <v>14</v>
      </c>
      <c r="S45" s="24">
        <f>SUM(E45:E51)</f>
        <v>0.12500000000000003</v>
      </c>
      <c r="T45" s="25">
        <f>S45*Ausgleichsfaktoren!C$2</f>
        <v>0.3750000000000001</v>
      </c>
      <c r="U45" s="108" t="s">
        <v>63</v>
      </c>
      <c r="V45" s="109" t="s">
        <v>63</v>
      </c>
      <c r="W45" s="110" t="s">
        <v>24</v>
      </c>
      <c r="X45" s="28"/>
    </row>
    <row r="46" spans="2:24" s="4" customFormat="1" ht="12.75">
      <c r="B46" s="12"/>
      <c r="C46" s="53">
        <f t="shared" si="6"/>
        <v>38490</v>
      </c>
      <c r="D46" s="13" t="s">
        <v>8</v>
      </c>
      <c r="E46" s="42"/>
      <c r="F46" s="96"/>
      <c r="G46" s="126"/>
      <c r="H46" s="14"/>
      <c r="I46" s="97"/>
      <c r="J46" s="11"/>
      <c r="K46" s="44">
        <v>0.03125</v>
      </c>
      <c r="L46" s="100" t="s">
        <v>55</v>
      </c>
      <c r="M46" s="43" t="s">
        <v>54</v>
      </c>
      <c r="N46" s="10"/>
      <c r="O46" s="104"/>
      <c r="P46" s="48">
        <f aca="true" t="shared" si="7" ref="P46:P51">E46+H46+K46+N46</f>
        <v>0.03125</v>
      </c>
      <c r="R46" s="29" t="s">
        <v>15</v>
      </c>
      <c r="S46" s="24">
        <f>SUM(H45:H51)</f>
        <v>0.14583333333333334</v>
      </c>
      <c r="T46" s="30">
        <f>S46*Ausgleichsfaktoren!C$3</f>
        <v>4.375</v>
      </c>
      <c r="U46" s="27" t="s">
        <v>24</v>
      </c>
      <c r="V46" s="27" t="s">
        <v>24</v>
      </c>
      <c r="W46" s="27" t="s">
        <v>63</v>
      </c>
      <c r="X46" s="28"/>
    </row>
    <row r="47" spans="2:24" s="4" customFormat="1" ht="12.75">
      <c r="B47" s="52" t="s">
        <v>30</v>
      </c>
      <c r="C47" s="53">
        <f t="shared" si="6"/>
        <v>38491</v>
      </c>
      <c r="D47" s="13" t="s">
        <v>9</v>
      </c>
      <c r="E47" s="42"/>
      <c r="F47" s="96"/>
      <c r="G47" s="126"/>
      <c r="H47" s="10">
        <v>0.041666666666666664</v>
      </c>
      <c r="I47" s="98">
        <v>1</v>
      </c>
      <c r="J47" s="11" t="s">
        <v>82</v>
      </c>
      <c r="K47" s="44"/>
      <c r="L47" s="100"/>
      <c r="M47" s="45"/>
      <c r="N47" s="10"/>
      <c r="O47" s="104"/>
      <c r="P47" s="48">
        <f t="shared" si="7"/>
        <v>0.041666666666666664</v>
      </c>
      <c r="R47" s="23" t="s">
        <v>16</v>
      </c>
      <c r="S47" s="24">
        <f>SUM(K45:K51)</f>
        <v>0.11805555555555555</v>
      </c>
      <c r="T47" s="30">
        <f>S47*Ausgleichsfaktoren!C$4</f>
        <v>1.534722222222222</v>
      </c>
      <c r="U47" s="27" t="s">
        <v>25</v>
      </c>
      <c r="V47" s="111" t="s">
        <v>21</v>
      </c>
      <c r="W47" s="111" t="s">
        <v>21</v>
      </c>
      <c r="X47" s="28"/>
    </row>
    <row r="48" spans="2:24" s="4" customFormat="1" ht="12.75">
      <c r="B48" s="50">
        <v>4</v>
      </c>
      <c r="C48" s="53">
        <f t="shared" si="6"/>
        <v>38492</v>
      </c>
      <c r="D48" s="13" t="s">
        <v>10</v>
      </c>
      <c r="E48" s="42"/>
      <c r="F48" s="96"/>
      <c r="G48" s="127"/>
      <c r="H48" s="10"/>
      <c r="I48" s="97"/>
      <c r="J48" s="11"/>
      <c r="K48" s="44">
        <v>0.03125</v>
      </c>
      <c r="L48" s="100" t="s">
        <v>55</v>
      </c>
      <c r="M48" s="43" t="s">
        <v>54</v>
      </c>
      <c r="N48" s="10"/>
      <c r="O48" s="104"/>
      <c r="P48" s="48">
        <f>E48+H48+K48+N48</f>
        <v>0.03125</v>
      </c>
      <c r="R48" s="23" t="s">
        <v>21</v>
      </c>
      <c r="S48" s="24">
        <f>SUM(N45:N51)</f>
        <v>0</v>
      </c>
      <c r="T48" s="30"/>
      <c r="U48" s="26"/>
      <c r="V48" s="27"/>
      <c r="W48" s="28"/>
      <c r="X48" s="28"/>
    </row>
    <row r="49" spans="2:24" s="4" customFormat="1" ht="12.75">
      <c r="B49" s="55"/>
      <c r="C49" s="53">
        <f t="shared" si="6"/>
        <v>38493</v>
      </c>
      <c r="D49" s="13" t="s">
        <v>11</v>
      </c>
      <c r="E49" s="42">
        <v>0.041666666666666664</v>
      </c>
      <c r="F49" s="96">
        <v>1</v>
      </c>
      <c r="G49" s="127" t="s">
        <v>69</v>
      </c>
      <c r="H49" s="14"/>
      <c r="I49" s="99"/>
      <c r="J49" s="15"/>
      <c r="K49" s="44"/>
      <c r="L49" s="100"/>
      <c r="M49" s="45"/>
      <c r="N49" s="10"/>
      <c r="O49" s="104"/>
      <c r="P49" s="48">
        <f>E49+H49+K49+N49</f>
        <v>0.041666666666666664</v>
      </c>
      <c r="R49" s="31"/>
      <c r="S49" s="32">
        <f>SUM(S45:S48)</f>
        <v>0.38888888888888895</v>
      </c>
      <c r="T49" s="33">
        <f>SUM(T45:T48)</f>
        <v>6.284722222222222</v>
      </c>
      <c r="U49" s="26"/>
      <c r="V49" s="27"/>
      <c r="W49" s="28"/>
      <c r="X49" s="28"/>
    </row>
    <row r="50" spans="2:24" s="4" customFormat="1" ht="13.5" thickBot="1">
      <c r="B50" s="55"/>
      <c r="C50" s="53">
        <f t="shared" si="6"/>
        <v>38494</v>
      </c>
      <c r="D50" s="11" t="s">
        <v>13</v>
      </c>
      <c r="E50" s="44"/>
      <c r="F50" s="100"/>
      <c r="G50" s="131"/>
      <c r="H50" s="14"/>
      <c r="I50" s="99"/>
      <c r="J50" s="15"/>
      <c r="K50" s="44"/>
      <c r="L50" s="100"/>
      <c r="M50" s="45"/>
      <c r="N50" s="10"/>
      <c r="O50" s="104"/>
      <c r="P50" s="48">
        <f t="shared" si="7"/>
        <v>0</v>
      </c>
      <c r="R50" s="31" t="s">
        <v>34</v>
      </c>
      <c r="S50" s="34">
        <v>9.5</v>
      </c>
      <c r="T50" s="34"/>
      <c r="U50" s="26"/>
      <c r="V50" s="27"/>
      <c r="W50" s="28"/>
      <c r="X50" s="28"/>
    </row>
    <row r="51" spans="2:24" s="4" customFormat="1" ht="13.5" thickBot="1">
      <c r="B51" s="55"/>
      <c r="C51" s="53">
        <f>PEAK!C5-1</f>
        <v>38495</v>
      </c>
      <c r="D51" s="132" t="s">
        <v>12</v>
      </c>
      <c r="E51" s="133">
        <v>0.041666666666666664</v>
      </c>
      <c r="F51" s="134">
        <v>1</v>
      </c>
      <c r="G51" s="134" t="s">
        <v>70</v>
      </c>
      <c r="H51" s="135">
        <v>0.10416666666666667</v>
      </c>
      <c r="I51" s="134" t="s">
        <v>55</v>
      </c>
      <c r="J51" s="136" t="s">
        <v>72</v>
      </c>
      <c r="K51" s="135">
        <v>0.05555555555555555</v>
      </c>
      <c r="L51" s="134" t="s">
        <v>80</v>
      </c>
      <c r="M51" s="137" t="s">
        <v>72</v>
      </c>
      <c r="N51" s="122"/>
      <c r="O51" s="103"/>
      <c r="P51" s="48">
        <f t="shared" si="7"/>
        <v>0.2013888888888889</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9" t="s">
        <v>40</v>
      </c>
      <c r="W53" s="88"/>
      <c r="X53" s="159" t="s">
        <v>39</v>
      </c>
    </row>
    <row r="54" s="7" customFormat="1" ht="12"/>
    <row r="55" spans="18:19" s="80" customFormat="1" ht="12">
      <c r="R55" s="81"/>
      <c r="S55" s="81"/>
    </row>
    <row r="56" spans="18:19" s="80" customFormat="1" ht="12">
      <c r="R56" s="81"/>
      <c r="S56" s="81"/>
    </row>
    <row r="57" spans="1:32" s="80" customFormat="1" ht="15">
      <c r="A57" s="119" t="s">
        <v>53</v>
      </c>
      <c r="B57" s="157"/>
      <c r="C57" s="169" t="s">
        <v>76</v>
      </c>
      <c r="D57" s="169"/>
      <c r="E57" s="169"/>
      <c r="F57" s="169"/>
      <c r="G57" s="169"/>
      <c r="H57" s="169"/>
      <c r="I57" s="169"/>
      <c r="J57" s="169"/>
      <c r="K57" s="169"/>
      <c r="L57" s="169"/>
      <c r="M57" s="169"/>
      <c r="N57" s="157"/>
      <c r="O57" s="157"/>
      <c r="P57" s="157"/>
      <c r="Q57" s="157"/>
      <c r="R57" s="158"/>
      <c r="S57" s="158"/>
      <c r="T57" s="157"/>
      <c r="U57" s="157"/>
      <c r="V57" s="157"/>
      <c r="W57" s="157"/>
      <c r="X57" s="157"/>
      <c r="Y57" s="157"/>
      <c r="Z57" s="157"/>
      <c r="AA57" s="157"/>
      <c r="AB57" s="157"/>
      <c r="AC57" s="157"/>
      <c r="AD57" s="157"/>
      <c r="AE57" s="157"/>
      <c r="AF57" s="157"/>
    </row>
    <row r="58" ht="12"/>
    <row r="59" ht="12"/>
    <row r="63" ht="12"/>
    <row r="64" ht="12"/>
    <row r="65"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6.xml><?xml version="1.0" encoding="utf-8"?>
<worksheet xmlns="http://schemas.openxmlformats.org/spreadsheetml/2006/main" xmlns:r="http://schemas.openxmlformats.org/officeDocument/2006/relationships">
  <dimension ref="A1:AF44"/>
  <sheetViews>
    <sheetView workbookViewId="0" topLeftCell="A1">
      <selection activeCell="S23" sqref="S23"/>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100.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61</v>
      </c>
      <c r="C5" s="53">
        <f aca="true" t="shared" si="0" ref="C5:C10">C6-1</f>
        <v>38496</v>
      </c>
      <c r="D5" s="8" t="s">
        <v>7</v>
      </c>
      <c r="E5" s="42"/>
      <c r="F5" s="96"/>
      <c r="G5" s="126"/>
      <c r="H5" s="10"/>
      <c r="I5" s="97"/>
      <c r="J5" s="11"/>
      <c r="K5" s="44"/>
      <c r="L5" s="100"/>
      <c r="M5" s="43"/>
      <c r="N5" s="10"/>
      <c r="O5" s="103"/>
      <c r="P5" s="48">
        <f>E5+H5+K5+N5</f>
        <v>0</v>
      </c>
      <c r="R5" s="23" t="s">
        <v>14</v>
      </c>
      <c r="S5" s="24">
        <f>SUM(E5:E11)</f>
        <v>0.09375000000000003</v>
      </c>
      <c r="T5" s="25">
        <f>S5*Ausgleichsfaktoren!C$2</f>
        <v>0.2812500000000001</v>
      </c>
      <c r="U5" s="26" t="s">
        <v>24</v>
      </c>
      <c r="V5" s="26" t="s">
        <v>24</v>
      </c>
      <c r="W5" s="26" t="s">
        <v>24</v>
      </c>
      <c r="X5" s="27"/>
    </row>
    <row r="6" spans="2:24" s="4" customFormat="1" ht="13.5" thickBot="1">
      <c r="B6" s="12"/>
      <c r="C6" s="53">
        <f>C7-1</f>
        <v>38497</v>
      </c>
      <c r="D6" s="13" t="s">
        <v>8</v>
      </c>
      <c r="E6" s="42"/>
      <c r="F6" s="96"/>
      <c r="G6" s="126"/>
      <c r="H6" s="14">
        <v>0.052083333333333336</v>
      </c>
      <c r="I6" s="97">
        <v>1</v>
      </c>
      <c r="J6" s="11" t="s">
        <v>82</v>
      </c>
      <c r="K6" s="44"/>
      <c r="L6" s="100"/>
      <c r="M6" s="43"/>
      <c r="N6" s="10"/>
      <c r="O6" s="104"/>
      <c r="P6" s="48">
        <f aca="true" t="shared" si="1" ref="P6:P11">E6+H6+K6+N6</f>
        <v>0.052083333333333336</v>
      </c>
      <c r="R6" s="29" t="s">
        <v>15</v>
      </c>
      <c r="S6" s="24">
        <f>SUM(H5:H11)</f>
        <v>0.21875</v>
      </c>
      <c r="T6" s="30">
        <f>S6*Ausgleichsfaktoren!C$3</f>
        <v>6.5625</v>
      </c>
      <c r="U6" s="26" t="s">
        <v>63</v>
      </c>
      <c r="V6" s="26" t="s">
        <v>63</v>
      </c>
      <c r="W6" s="26" t="s">
        <v>63</v>
      </c>
      <c r="X6" s="27"/>
    </row>
    <row r="7" spans="2:24" s="4" customFormat="1" ht="14.25" thickBot="1" thickTop="1">
      <c r="B7" s="52" t="s">
        <v>30</v>
      </c>
      <c r="C7" s="53">
        <f t="shared" si="0"/>
        <v>38498</v>
      </c>
      <c r="D7" s="13" t="s">
        <v>9</v>
      </c>
      <c r="E7" s="42"/>
      <c r="F7" s="96"/>
      <c r="G7" s="126"/>
      <c r="H7" s="160">
        <v>0.0625</v>
      </c>
      <c r="I7" s="161" t="s">
        <v>55</v>
      </c>
      <c r="J7" s="165" t="s">
        <v>72</v>
      </c>
      <c r="K7" s="164">
        <v>0.03125</v>
      </c>
      <c r="L7" s="161" t="s">
        <v>80</v>
      </c>
      <c r="M7" s="162" t="s">
        <v>72</v>
      </c>
      <c r="N7" s="10"/>
      <c r="O7" s="104"/>
      <c r="P7" s="48">
        <f t="shared" si="1"/>
        <v>0.09375</v>
      </c>
      <c r="R7" s="23" t="s">
        <v>16</v>
      </c>
      <c r="S7" s="24">
        <f>SUM(K5:K11)</f>
        <v>0.10416666666666666</v>
      </c>
      <c r="T7" s="30">
        <f>S7*Ausgleichsfaktoren!C$4</f>
        <v>1.3541666666666665</v>
      </c>
      <c r="U7" s="27" t="s">
        <v>25</v>
      </c>
      <c r="V7" s="27" t="s">
        <v>25</v>
      </c>
      <c r="W7" s="27" t="s">
        <v>25</v>
      </c>
      <c r="X7" s="28"/>
    </row>
    <row r="8" spans="2:24" s="4" customFormat="1" ht="13.5" thickTop="1">
      <c r="B8" s="50">
        <v>3</v>
      </c>
      <c r="C8" s="53">
        <f t="shared" si="0"/>
        <v>38499</v>
      </c>
      <c r="D8" s="13" t="s">
        <v>10</v>
      </c>
      <c r="E8" s="42">
        <v>0.0416666666666667</v>
      </c>
      <c r="F8" s="96">
        <v>1</v>
      </c>
      <c r="G8" s="126" t="s">
        <v>75</v>
      </c>
      <c r="H8" s="10"/>
      <c r="I8" s="97"/>
      <c r="J8" s="11"/>
      <c r="K8" s="44"/>
      <c r="L8" s="100"/>
      <c r="M8" s="45"/>
      <c r="N8" s="10"/>
      <c r="O8" s="104"/>
      <c r="P8" s="48">
        <f>E8+H8+K8+N8</f>
        <v>0.0416666666666667</v>
      </c>
      <c r="R8" s="23" t="s">
        <v>21</v>
      </c>
      <c r="S8" s="24">
        <f>SUM(N5:N11)</f>
        <v>0</v>
      </c>
      <c r="T8" s="30"/>
      <c r="U8" s="26"/>
      <c r="V8" s="27"/>
      <c r="W8" s="28"/>
      <c r="X8" s="28"/>
    </row>
    <row r="9" spans="2:24" s="4" customFormat="1" ht="12.75">
      <c r="B9" s="55"/>
      <c r="C9" s="53">
        <f t="shared" si="0"/>
        <v>38500</v>
      </c>
      <c r="D9" s="13" t="s">
        <v>11</v>
      </c>
      <c r="E9" s="42"/>
      <c r="F9" s="96"/>
      <c r="G9" s="127"/>
      <c r="H9" s="14"/>
      <c r="I9" s="99"/>
      <c r="J9" s="15"/>
      <c r="K9" s="44">
        <v>0.03125</v>
      </c>
      <c r="L9" s="100">
        <v>1</v>
      </c>
      <c r="M9" s="45" t="s">
        <v>54</v>
      </c>
      <c r="N9" s="10"/>
      <c r="O9" s="104"/>
      <c r="P9" s="48">
        <f>E9+H9+K9+N9</f>
        <v>0.03125</v>
      </c>
      <c r="R9" s="31"/>
      <c r="S9" s="32">
        <f>SUM(S5:S8)</f>
        <v>0.41666666666666663</v>
      </c>
      <c r="T9" s="33">
        <f>SUM(T5:T8)</f>
        <v>8.197916666666666</v>
      </c>
      <c r="U9" s="26"/>
      <c r="V9" s="27"/>
      <c r="W9" s="28"/>
      <c r="X9" s="28"/>
    </row>
    <row r="10" spans="2:24" s="4" customFormat="1" ht="13.5" thickBot="1">
      <c r="B10" s="55"/>
      <c r="C10" s="53">
        <f t="shared" si="0"/>
        <v>38501</v>
      </c>
      <c r="D10" s="11" t="s">
        <v>13</v>
      </c>
      <c r="E10" s="114">
        <v>0.052083333333333336</v>
      </c>
      <c r="F10" s="115">
        <v>1</v>
      </c>
      <c r="G10" s="115" t="s">
        <v>24</v>
      </c>
      <c r="H10" s="10"/>
      <c r="I10" s="97"/>
      <c r="J10" s="11"/>
      <c r="K10" s="42"/>
      <c r="L10" s="96"/>
      <c r="M10" s="43"/>
      <c r="N10" s="10"/>
      <c r="O10" s="104"/>
      <c r="P10" s="48">
        <f t="shared" si="1"/>
        <v>0.052083333333333336</v>
      </c>
      <c r="R10" s="31" t="s">
        <v>34</v>
      </c>
      <c r="S10" s="34">
        <v>10</v>
      </c>
      <c r="T10" s="34"/>
      <c r="U10" s="26"/>
      <c r="V10" s="27"/>
      <c r="W10" s="28"/>
      <c r="X10" s="28"/>
    </row>
    <row r="11" spans="2:24" s="4" customFormat="1" ht="14.25" thickBot="1" thickTop="1">
      <c r="B11" s="55"/>
      <c r="C11" s="53">
        <f>C19-1</f>
        <v>38502</v>
      </c>
      <c r="D11" s="11" t="s">
        <v>12</v>
      </c>
      <c r="E11" s="42"/>
      <c r="F11" s="96"/>
      <c r="G11" s="126"/>
      <c r="H11" s="160">
        <v>0.10416666666666667</v>
      </c>
      <c r="I11" s="161" t="s">
        <v>55</v>
      </c>
      <c r="J11" s="165" t="s">
        <v>72</v>
      </c>
      <c r="K11" s="164">
        <v>0.041666666666666664</v>
      </c>
      <c r="L11" s="161" t="s">
        <v>80</v>
      </c>
      <c r="M11" s="162" t="s">
        <v>72</v>
      </c>
      <c r="N11" s="10"/>
      <c r="O11" s="103"/>
      <c r="P11" s="48">
        <f t="shared" si="1"/>
        <v>0.14583333333333334</v>
      </c>
      <c r="R11" s="23"/>
      <c r="S11" s="35"/>
      <c r="T11" s="35"/>
      <c r="U11" s="36"/>
      <c r="V11" s="37"/>
      <c r="W11" s="38"/>
      <c r="X11" s="38"/>
    </row>
    <row r="12" spans="3:24" s="4" customFormat="1" ht="13.5" thickTop="1">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62</v>
      </c>
      <c r="C19" s="9">
        <f aca="true" t="shared" si="2" ref="C19:C24">C20-1</f>
        <v>38503</v>
      </c>
      <c r="D19" s="8" t="s">
        <v>7</v>
      </c>
      <c r="E19" s="42"/>
      <c r="F19" s="96"/>
      <c r="G19" s="126"/>
      <c r="H19" s="10"/>
      <c r="I19" s="97"/>
      <c r="J19" s="11"/>
      <c r="K19" s="44"/>
      <c r="L19" s="100"/>
      <c r="M19" s="43"/>
      <c r="N19" s="10"/>
      <c r="O19" s="103"/>
      <c r="P19" s="48">
        <f>E19+H19+K19+N19</f>
        <v>0</v>
      </c>
      <c r="R19" s="23" t="s">
        <v>14</v>
      </c>
      <c r="S19" s="24">
        <f>SUM(E19:E25)</f>
        <v>0.09375000000000003</v>
      </c>
      <c r="T19" s="25">
        <f>S19*Ausgleichsfaktoren!C$2</f>
        <v>0.2812500000000001</v>
      </c>
      <c r="U19" s="26" t="s">
        <v>24</v>
      </c>
      <c r="V19" s="26" t="s">
        <v>24</v>
      </c>
      <c r="W19" s="26" t="s">
        <v>24</v>
      </c>
      <c r="X19" s="27"/>
    </row>
    <row r="20" spans="2:24" s="4" customFormat="1" ht="13.5" thickBot="1">
      <c r="B20" s="12"/>
      <c r="C20" s="9">
        <f t="shared" si="2"/>
        <v>38504</v>
      </c>
      <c r="D20" s="13" t="s">
        <v>8</v>
      </c>
      <c r="E20" s="42"/>
      <c r="F20" s="96"/>
      <c r="G20" s="126"/>
      <c r="H20" s="14">
        <v>0.052083333333333336</v>
      </c>
      <c r="I20" s="97">
        <v>1</v>
      </c>
      <c r="J20" s="11" t="s">
        <v>82</v>
      </c>
      <c r="K20" s="44"/>
      <c r="L20" s="100"/>
      <c r="M20" s="43"/>
      <c r="N20" s="10"/>
      <c r="O20" s="104"/>
      <c r="P20" s="48">
        <f aca="true" t="shared" si="3" ref="P20:P25">E20+H20+K20+N20</f>
        <v>0.052083333333333336</v>
      </c>
      <c r="R20" s="29" t="s">
        <v>15</v>
      </c>
      <c r="S20" s="24">
        <f>SUM(H19:H25)</f>
        <v>0.17708333333333334</v>
      </c>
      <c r="T20" s="30">
        <f>S20*Ausgleichsfaktoren!C$3</f>
        <v>5.3125</v>
      </c>
      <c r="U20" s="26" t="s">
        <v>63</v>
      </c>
      <c r="V20" s="26" t="s">
        <v>63</v>
      </c>
      <c r="W20" s="26" t="s">
        <v>63</v>
      </c>
      <c r="X20" s="27"/>
    </row>
    <row r="21" spans="2:24" s="4" customFormat="1" ht="14.25" thickBot="1" thickTop="1">
      <c r="B21" s="52" t="s">
        <v>30</v>
      </c>
      <c r="C21" s="9">
        <f t="shared" si="2"/>
        <v>38505</v>
      </c>
      <c r="D21" s="13" t="s">
        <v>9</v>
      </c>
      <c r="E21" s="42"/>
      <c r="F21" s="96"/>
      <c r="G21" s="126"/>
      <c r="H21" s="160">
        <v>0.0625</v>
      </c>
      <c r="I21" s="161" t="s">
        <v>55</v>
      </c>
      <c r="J21" s="165" t="s">
        <v>72</v>
      </c>
      <c r="K21" s="164">
        <v>0.03125</v>
      </c>
      <c r="L21" s="161" t="s">
        <v>80</v>
      </c>
      <c r="M21" s="162" t="s">
        <v>72</v>
      </c>
      <c r="N21" s="10"/>
      <c r="O21" s="104"/>
      <c r="P21" s="48">
        <f t="shared" si="3"/>
        <v>0.09375</v>
      </c>
      <c r="R21" s="23" t="s">
        <v>16</v>
      </c>
      <c r="S21" s="24">
        <f>SUM(K19:K25)</f>
        <v>0.08333333333333333</v>
      </c>
      <c r="T21" s="30">
        <f>S21*Ausgleichsfaktoren!C$4</f>
        <v>1.0833333333333333</v>
      </c>
      <c r="U21" s="27" t="s">
        <v>25</v>
      </c>
      <c r="V21" s="27" t="s">
        <v>25</v>
      </c>
      <c r="W21" s="27" t="s">
        <v>25</v>
      </c>
      <c r="X21" s="28"/>
    </row>
    <row r="22" spans="2:24" s="4" customFormat="1" ht="13.5" thickTop="1">
      <c r="B22" s="50">
        <v>2</v>
      </c>
      <c r="C22" s="9">
        <f t="shared" si="2"/>
        <v>38506</v>
      </c>
      <c r="D22" s="13" t="s">
        <v>10</v>
      </c>
      <c r="E22" s="42">
        <v>0.0416666666666667</v>
      </c>
      <c r="F22" s="96">
        <v>1</v>
      </c>
      <c r="G22" s="126" t="s">
        <v>75</v>
      </c>
      <c r="H22" s="10"/>
      <c r="I22" s="97"/>
      <c r="J22" s="11"/>
      <c r="K22" s="44"/>
      <c r="L22" s="100"/>
      <c r="M22" s="45"/>
      <c r="N22" s="10"/>
      <c r="O22" s="104"/>
      <c r="P22" s="48">
        <f>E22+H22+K22+N22</f>
        <v>0.0416666666666667</v>
      </c>
      <c r="R22" s="23" t="s">
        <v>21</v>
      </c>
      <c r="S22" s="24">
        <f>SUM(N19:N25)</f>
        <v>0</v>
      </c>
      <c r="T22" s="30"/>
      <c r="U22" s="26"/>
      <c r="V22" s="27"/>
      <c r="W22" s="28"/>
      <c r="X22" s="28"/>
    </row>
    <row r="23" spans="2:24" s="4" customFormat="1" ht="12.75">
      <c r="B23" s="55"/>
      <c r="C23" s="9">
        <f t="shared" si="2"/>
        <v>38507</v>
      </c>
      <c r="D23" s="13" t="s">
        <v>11</v>
      </c>
      <c r="E23" s="42"/>
      <c r="F23" s="96"/>
      <c r="G23" s="127"/>
      <c r="H23" s="14"/>
      <c r="I23" s="99"/>
      <c r="J23" s="15"/>
      <c r="K23" s="44">
        <v>0.03125</v>
      </c>
      <c r="L23" s="100">
        <v>1</v>
      </c>
      <c r="M23" s="45" t="s">
        <v>54</v>
      </c>
      <c r="N23" s="10"/>
      <c r="O23" s="104"/>
      <c r="P23" s="48">
        <f>E23+H23+K23+N23</f>
        <v>0.03125</v>
      </c>
      <c r="R23" s="31"/>
      <c r="S23" s="32">
        <f>SUM(S19:S22)</f>
        <v>0.3541666666666667</v>
      </c>
      <c r="T23" s="33">
        <f>SUM(T19:T22)</f>
        <v>6.677083333333333</v>
      </c>
      <c r="U23" s="26"/>
      <c r="V23" s="27"/>
      <c r="W23" s="28"/>
      <c r="X23" s="28"/>
    </row>
    <row r="24" spans="2:24" s="4" customFormat="1" ht="13.5" thickBot="1">
      <c r="B24" s="55"/>
      <c r="C24" s="9">
        <f t="shared" si="2"/>
        <v>38508</v>
      </c>
      <c r="D24" s="11" t="s">
        <v>13</v>
      </c>
      <c r="E24" s="114">
        <v>0.052083333333333336</v>
      </c>
      <c r="F24" s="115">
        <v>1</v>
      </c>
      <c r="G24" s="115" t="s">
        <v>24</v>
      </c>
      <c r="H24" s="10"/>
      <c r="I24" s="97"/>
      <c r="J24" s="11"/>
      <c r="K24" s="42"/>
      <c r="L24" s="96"/>
      <c r="M24" s="43"/>
      <c r="N24" s="10"/>
      <c r="O24" s="104"/>
      <c r="P24" s="48">
        <f t="shared" si="3"/>
        <v>0.052083333333333336</v>
      </c>
      <c r="R24" s="31" t="s">
        <v>34</v>
      </c>
      <c r="S24" s="34">
        <v>8.5</v>
      </c>
      <c r="T24" s="34"/>
      <c r="U24" s="26"/>
      <c r="V24" s="27"/>
      <c r="W24" s="28"/>
      <c r="X24" s="28"/>
    </row>
    <row r="25" spans="2:24" s="4" customFormat="1" ht="14.25" thickBot="1" thickTop="1">
      <c r="B25" s="55"/>
      <c r="C25" s="9">
        <f>C32-1</f>
        <v>38509</v>
      </c>
      <c r="D25" s="11" t="s">
        <v>12</v>
      </c>
      <c r="E25" s="42"/>
      <c r="F25" s="96"/>
      <c r="G25" s="126"/>
      <c r="H25" s="160">
        <v>0.0625</v>
      </c>
      <c r="I25" s="161" t="s">
        <v>55</v>
      </c>
      <c r="J25" s="165" t="s">
        <v>72</v>
      </c>
      <c r="K25" s="164">
        <v>0.020833333333333332</v>
      </c>
      <c r="L25" s="161" t="s">
        <v>80</v>
      </c>
      <c r="M25" s="162" t="s">
        <v>72</v>
      </c>
      <c r="N25" s="10"/>
      <c r="O25" s="103"/>
      <c r="P25" s="48">
        <f t="shared" si="3"/>
        <v>0.08333333333333333</v>
      </c>
      <c r="R25" s="23"/>
      <c r="S25" s="35"/>
      <c r="T25" s="35"/>
      <c r="U25" s="36"/>
      <c r="V25" s="37"/>
      <c r="W25" s="38"/>
      <c r="X25" s="38"/>
    </row>
    <row r="26" spans="3:24" s="4" customFormat="1" ht="13.5" thickTop="1">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67</v>
      </c>
      <c r="C32" s="53">
        <f aca="true" t="shared" si="4" ref="C32:C37">C33-1</f>
        <v>38510</v>
      </c>
      <c r="D32" s="8" t="s">
        <v>7</v>
      </c>
      <c r="E32" s="42">
        <v>0.0416666666666667</v>
      </c>
      <c r="F32" s="96" t="s">
        <v>74</v>
      </c>
      <c r="G32" s="126" t="s">
        <v>70</v>
      </c>
      <c r="H32" s="10"/>
      <c r="I32" s="11"/>
      <c r="J32" s="11"/>
      <c r="K32" s="42"/>
      <c r="L32" s="43"/>
      <c r="M32" s="43"/>
      <c r="N32" s="10"/>
      <c r="O32" s="11"/>
      <c r="P32" s="48">
        <f>E32+H32+K32+N32</f>
        <v>0.0416666666666667</v>
      </c>
      <c r="R32" s="23" t="s">
        <v>14</v>
      </c>
      <c r="S32" s="24">
        <f>SUM(E32:E38)</f>
        <v>0.09722222222222225</v>
      </c>
      <c r="T32" s="25">
        <f>S32*Ausgleichsfaktoren!C$2</f>
        <v>0.29166666666666674</v>
      </c>
      <c r="U32" s="26" t="s">
        <v>24</v>
      </c>
      <c r="V32" s="26" t="s">
        <v>24</v>
      </c>
      <c r="W32" s="26" t="s">
        <v>24</v>
      </c>
      <c r="X32" s="27"/>
    </row>
    <row r="33" spans="2:24" s="4" customFormat="1" ht="12.75">
      <c r="B33" s="12"/>
      <c r="C33" s="53">
        <f t="shared" si="4"/>
        <v>38511</v>
      </c>
      <c r="D33" s="13" t="s">
        <v>8</v>
      </c>
      <c r="E33" s="42"/>
      <c r="F33" s="43"/>
      <c r="G33" s="43"/>
      <c r="H33" s="10"/>
      <c r="I33" s="11"/>
      <c r="J33" s="11"/>
      <c r="K33" s="44">
        <v>0.03125</v>
      </c>
      <c r="L33" s="45">
        <v>1</v>
      </c>
      <c r="M33" s="43" t="s">
        <v>54</v>
      </c>
      <c r="N33" s="10"/>
      <c r="O33" s="15"/>
      <c r="P33" s="48">
        <f aca="true" t="shared" si="5" ref="P33:P38">E33+H33+K33+N33</f>
        <v>0.03125</v>
      </c>
      <c r="R33" s="29" t="s">
        <v>15</v>
      </c>
      <c r="S33" s="24">
        <f>SUM(H32:H38)</f>
        <v>0.09374999999999999</v>
      </c>
      <c r="T33" s="30">
        <f>S33*Ausgleichsfaktoren!C$3</f>
        <v>2.8124999999999996</v>
      </c>
      <c r="U33" s="26" t="s">
        <v>63</v>
      </c>
      <c r="V33" s="26" t="s">
        <v>63</v>
      </c>
      <c r="W33" s="26" t="s">
        <v>63</v>
      </c>
      <c r="X33" s="27"/>
    </row>
    <row r="34" spans="2:24" s="4" customFormat="1" ht="13.5" thickBot="1">
      <c r="B34" s="52" t="s">
        <v>30</v>
      </c>
      <c r="C34" s="53">
        <f t="shared" si="4"/>
        <v>38512</v>
      </c>
      <c r="D34" s="13" t="s">
        <v>9</v>
      </c>
      <c r="E34" s="42">
        <v>0.03125</v>
      </c>
      <c r="F34" s="96">
        <v>1</v>
      </c>
      <c r="G34" s="126" t="s">
        <v>70</v>
      </c>
      <c r="H34" s="14">
        <v>0.03125</v>
      </c>
      <c r="I34" s="97">
        <v>1</v>
      </c>
      <c r="J34" s="11" t="s">
        <v>70</v>
      </c>
      <c r="K34" s="44"/>
      <c r="L34" s="45"/>
      <c r="M34" s="45"/>
      <c r="N34" s="10"/>
      <c r="O34" s="15"/>
      <c r="P34" s="48">
        <f t="shared" si="5"/>
        <v>0.0625</v>
      </c>
      <c r="R34" s="23" t="s">
        <v>16</v>
      </c>
      <c r="S34" s="24">
        <f>SUM(K32:K38)</f>
        <v>0.06249999999999999</v>
      </c>
      <c r="T34" s="30">
        <f>S34*Ausgleichsfaktoren!C$4</f>
        <v>0.8124999999999999</v>
      </c>
      <c r="U34" s="27" t="s">
        <v>25</v>
      </c>
      <c r="V34" s="27" t="s">
        <v>25</v>
      </c>
      <c r="W34" s="27" t="s">
        <v>25</v>
      </c>
      <c r="X34" s="28"/>
    </row>
    <row r="35" spans="2:24" s="4" customFormat="1" ht="13.5" thickBot="1">
      <c r="B35" s="50">
        <v>1</v>
      </c>
      <c r="C35" s="53">
        <f t="shared" si="4"/>
        <v>38513</v>
      </c>
      <c r="D35" s="13" t="s">
        <v>10</v>
      </c>
      <c r="E35" s="42">
        <v>0.013888888888888888</v>
      </c>
      <c r="F35" s="96">
        <v>1</v>
      </c>
      <c r="G35" s="126" t="s">
        <v>70</v>
      </c>
      <c r="H35" s="138">
        <v>0.041666666666666664</v>
      </c>
      <c r="I35" s="139" t="s">
        <v>73</v>
      </c>
      <c r="J35" s="140" t="s">
        <v>70</v>
      </c>
      <c r="K35" s="141">
        <v>0.020833333333333332</v>
      </c>
      <c r="L35" s="142" t="s">
        <v>55</v>
      </c>
      <c r="M35" s="143" t="s">
        <v>70</v>
      </c>
      <c r="N35" s="10"/>
      <c r="O35" s="15"/>
      <c r="P35" s="48">
        <f>E35+H35+K35+N35</f>
        <v>0.07638888888888888</v>
      </c>
      <c r="R35" s="23" t="s">
        <v>21</v>
      </c>
      <c r="S35" s="24">
        <f>SUM(N32:N38)</f>
        <v>0</v>
      </c>
      <c r="T35" s="30"/>
      <c r="U35" s="26"/>
      <c r="V35" s="27"/>
      <c r="W35" s="28"/>
      <c r="X35" s="28"/>
    </row>
    <row r="36" spans="2:24" s="4" customFormat="1" ht="13.5" thickBot="1">
      <c r="B36" s="55"/>
      <c r="C36" s="53">
        <f t="shared" si="4"/>
        <v>38514</v>
      </c>
      <c r="D36" s="13" t="s">
        <v>11</v>
      </c>
      <c r="E36" s="44"/>
      <c r="F36" s="45"/>
      <c r="G36" s="45"/>
      <c r="H36" s="14"/>
      <c r="I36" s="15"/>
      <c r="J36" s="15"/>
      <c r="K36" s="44"/>
      <c r="L36" s="45"/>
      <c r="M36" s="45"/>
      <c r="N36" s="14"/>
      <c r="O36" s="15"/>
      <c r="P36" s="48">
        <f>E36+H36+K36+N36</f>
        <v>0</v>
      </c>
      <c r="R36" s="31"/>
      <c r="S36" s="32">
        <f>SUM(S32:S35)</f>
        <v>0.2534722222222222</v>
      </c>
      <c r="T36" s="33">
        <f>SUM(T32:T35)</f>
        <v>3.916666666666666</v>
      </c>
      <c r="U36" s="26"/>
      <c r="V36" s="27"/>
      <c r="W36" s="28"/>
      <c r="X36" s="28"/>
    </row>
    <row r="37" spans="2:24" s="4" customFormat="1" ht="13.5" thickBot="1">
      <c r="B37" s="55"/>
      <c r="C37" s="53">
        <f t="shared" si="4"/>
        <v>38515</v>
      </c>
      <c r="D37" s="132" t="s">
        <v>13</v>
      </c>
      <c r="E37" s="144">
        <v>0.010416666666666666</v>
      </c>
      <c r="F37" s="145">
        <v>1</v>
      </c>
      <c r="G37" s="146" t="s">
        <v>70</v>
      </c>
      <c r="H37" s="147">
        <v>0.020833333333333332</v>
      </c>
      <c r="I37" s="148" t="s">
        <v>55</v>
      </c>
      <c r="J37" s="149" t="s">
        <v>70</v>
      </c>
      <c r="K37" s="150">
        <v>0.010416666666666666</v>
      </c>
      <c r="L37" s="145" t="s">
        <v>55</v>
      </c>
      <c r="M37" s="151" t="s">
        <v>70</v>
      </c>
      <c r="N37" s="122"/>
      <c r="O37" s="15"/>
      <c r="P37" s="48">
        <f t="shared" si="5"/>
        <v>0.041666666666666664</v>
      </c>
      <c r="R37" s="31"/>
      <c r="S37" s="34"/>
      <c r="T37" s="34"/>
      <c r="U37" s="26"/>
      <c r="V37" s="27"/>
      <c r="W37" s="28"/>
      <c r="X37" s="28"/>
    </row>
    <row r="38" spans="2:24" s="4" customFormat="1" ht="15.75">
      <c r="B38" s="156"/>
      <c r="C38" s="155">
        <v>38516</v>
      </c>
      <c r="D38" s="152" t="s">
        <v>12</v>
      </c>
      <c r="E38" s="153"/>
      <c r="F38" s="154"/>
      <c r="G38" s="154"/>
      <c r="H38" s="153"/>
      <c r="I38" s="154"/>
      <c r="J38" s="154"/>
      <c r="K38" s="153"/>
      <c r="L38" s="154"/>
      <c r="M38" s="154"/>
      <c r="N38" s="153"/>
      <c r="O38" s="152"/>
      <c r="P38" s="48">
        <f t="shared" si="5"/>
        <v>0</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7" customFormat="1" ht="12"/>
    <row r="42" spans="18:19" s="80" customFormat="1" ht="12">
      <c r="R42" s="81"/>
      <c r="S42" s="81"/>
    </row>
    <row r="43" spans="18:19" s="80" customFormat="1" ht="15.75" customHeight="1">
      <c r="R43" s="81"/>
      <c r="S43" s="81"/>
    </row>
    <row r="44" spans="1:32" s="80" customFormat="1" ht="15">
      <c r="A44" s="119" t="s">
        <v>53</v>
      </c>
      <c r="B44" s="157"/>
      <c r="C44" s="169" t="s">
        <v>76</v>
      </c>
      <c r="D44" s="169"/>
      <c r="E44" s="169"/>
      <c r="F44" s="169"/>
      <c r="G44" s="169"/>
      <c r="H44" s="169"/>
      <c r="I44" s="169"/>
      <c r="J44" s="169"/>
      <c r="K44" s="169"/>
      <c r="L44" s="169"/>
      <c r="M44" s="169"/>
      <c r="N44" s="157"/>
      <c r="O44" s="157"/>
      <c r="P44" s="157"/>
      <c r="Q44" s="157"/>
      <c r="R44" s="158"/>
      <c r="S44" s="158"/>
      <c r="T44" s="157"/>
      <c r="U44" s="157"/>
      <c r="V44" s="157"/>
      <c r="W44" s="157"/>
      <c r="X44" s="157"/>
      <c r="Y44" s="157"/>
      <c r="Z44" s="157"/>
      <c r="AA44" s="157"/>
      <c r="AB44" s="157"/>
      <c r="AC44" s="157"/>
      <c r="AD44" s="157"/>
      <c r="AE44" s="157"/>
      <c r="AF44" s="157"/>
    </row>
    <row r="45" ht="12"/>
    <row r="48" ht="12"/>
    <row r="49" ht="12"/>
    <row r="50" ht="12"/>
    <row r="51" ht="12"/>
    <row r="53" ht="12"/>
    <row r="54" ht="12"/>
    <row r="55" ht="12"/>
    <row r="56" ht="12"/>
    <row r="57" ht="12"/>
    <row r="58" ht="12"/>
    <row r="59" ht="12"/>
    <row r="60" ht="12"/>
    <row r="61" ht="12"/>
    <row r="62" ht="12"/>
  </sheetData>
  <mergeCells count="1">
    <mergeCell ref="C44:M44"/>
  </mergeCells>
  <hyperlinks>
    <hyperlink ref="C44"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X13" r:id="rId5" display="» Forum"/>
    <hyperlink ref="V13" r:id="rId6" display="» Magazin"/>
    <hyperlink ref="X27" r:id="rId7" display="» Forum"/>
    <hyperlink ref="V27" r:id="rId8" display="» Magazin"/>
    <hyperlink ref="X40" r:id="rId9" display="» Forum"/>
    <hyperlink ref="V40" r:id="rId10" display="» Magazin"/>
    <hyperlink ref="R13" r:id="rId11" display="Triathlon-Filmarchiv"/>
    <hyperlink ref="R27" r:id="rId12" display="Triathlon-Filmarchiv"/>
    <hyperlink ref="R40" r:id="rId13" display="Triathlon-Filmarchiv"/>
  </hyperlinks>
  <printOptions/>
  <pageMargins left="0.75" right="0.75" top="1" bottom="1" header="0.5" footer="0.5"/>
  <pageSetup orientation="portrait" paperSize="9"/>
  <drawing r:id="rId16"/>
  <legacyDrawing r:id="rId15"/>
</worksheet>
</file>

<file path=xl/worksheets/sheet7.xml><?xml version="1.0" encoding="utf-8"?>
<worksheet xmlns="http://schemas.openxmlformats.org/spreadsheetml/2006/main" xmlns:r="http://schemas.openxmlformats.org/officeDocument/2006/relationships">
  <dimension ref="A1:H42"/>
  <sheetViews>
    <sheetView workbookViewId="0" topLeftCell="A1">
      <selection activeCell="C4" sqref="C4"/>
    </sheetView>
  </sheetViews>
  <sheetFormatPr defaultColWidth="11.00390625" defaultRowHeight="12"/>
  <cols>
    <col min="1" max="1" width="32.50390625" style="4" bestFit="1" customWidth="1"/>
    <col min="2" max="2" width="6.50390625" style="4" bestFit="1" customWidth="1"/>
    <col min="3" max="3" width="22.625" style="4" bestFit="1" customWidth="1"/>
    <col min="4" max="4" width="10.875" style="4" customWidth="1"/>
    <col min="5" max="5" width="12.00390625" style="4" customWidth="1"/>
    <col min="6" max="6" width="6.50390625" style="4" bestFit="1" customWidth="1"/>
    <col min="7" max="16384" width="10.875" style="4" customWidth="1"/>
  </cols>
  <sheetData>
    <row r="1" spans="1:3" ht="15.75">
      <c r="A1" s="93" t="s">
        <v>19</v>
      </c>
      <c r="B1" s="94"/>
      <c r="C1" s="95" t="s">
        <v>20</v>
      </c>
    </row>
    <row r="2" spans="1:3" ht="12">
      <c r="A2" s="90" t="s">
        <v>14</v>
      </c>
      <c r="B2" s="52"/>
      <c r="C2" s="91">
        <v>3</v>
      </c>
    </row>
    <row r="3" spans="1:3" ht="12">
      <c r="A3" s="90" t="s">
        <v>15</v>
      </c>
      <c r="B3" s="52"/>
      <c r="C3" s="91">
        <v>30</v>
      </c>
    </row>
    <row r="4" spans="1:3" ht="12">
      <c r="A4" s="90" t="s">
        <v>16</v>
      </c>
      <c r="B4" s="52"/>
      <c r="C4" s="91">
        <v>13</v>
      </c>
    </row>
    <row r="5" ht="12"/>
    <row r="6" ht="12"/>
    <row r="7" ht="12"/>
    <row r="8" ht="12"/>
    <row r="9" ht="12"/>
    <row r="10" ht="12"/>
    <row r="11" ht="12"/>
    <row r="12" ht="12"/>
    <row r="13" ht="12"/>
    <row r="14" ht="12"/>
    <row r="15" ht="12"/>
    <row r="16" ht="12"/>
    <row r="17" ht="12"/>
    <row r="18" ht="12"/>
    <row r="19" ht="12"/>
    <row r="20" ht="12"/>
    <row r="25" ht="10.5">
      <c r="A25" s="4" t="s">
        <v>42</v>
      </c>
    </row>
    <row r="26" ht="10.5">
      <c r="A26" s="4">
        <v>1.2608695652173911</v>
      </c>
    </row>
    <row r="27" ht="10.5">
      <c r="A27" s="4">
        <v>1.2</v>
      </c>
    </row>
    <row r="28" ht="10.5">
      <c r="A28" s="4">
        <v>1.15</v>
      </c>
    </row>
    <row r="29" ht="10.5">
      <c r="A29" s="4">
        <v>1.08</v>
      </c>
    </row>
    <row r="30" ht="10.5">
      <c r="A30" s="4">
        <v>1.01</v>
      </c>
    </row>
    <row r="31" ht="10.5">
      <c r="A31" s="4">
        <v>0.95</v>
      </c>
    </row>
    <row r="35" spans="1:5" ht="10.5">
      <c r="A35" s="4" t="s">
        <v>42</v>
      </c>
      <c r="E35" s="4" t="s">
        <v>42</v>
      </c>
    </row>
    <row r="36" spans="1:5" ht="10.5">
      <c r="A36" s="4" t="s">
        <v>48</v>
      </c>
      <c r="E36" s="4" t="s">
        <v>52</v>
      </c>
    </row>
    <row r="37" spans="1:8" ht="10.5">
      <c r="A37" s="4">
        <v>0.65</v>
      </c>
      <c r="B37" s="4">
        <v>0.82</v>
      </c>
      <c r="C37" s="4">
        <f aca="true" t="shared" si="0" ref="C37:D42">A37*0.95</f>
        <v>0.6174999999999999</v>
      </c>
      <c r="D37" s="4">
        <f t="shared" si="0"/>
        <v>0.7789999999999999</v>
      </c>
      <c r="E37" s="4">
        <v>0.66</v>
      </c>
      <c r="F37" s="4">
        <v>0.85</v>
      </c>
      <c r="G37" s="4">
        <f aca="true" t="shared" si="1" ref="G37:H42">E37*0.95</f>
        <v>0.627</v>
      </c>
      <c r="H37" s="4">
        <f t="shared" si="1"/>
        <v>0.8075</v>
      </c>
    </row>
    <row r="38" spans="1:8" ht="10.5">
      <c r="A38" s="4">
        <v>0.83</v>
      </c>
      <c r="B38" s="4">
        <v>0.89</v>
      </c>
      <c r="C38" s="4">
        <f t="shared" si="0"/>
        <v>0.7885</v>
      </c>
      <c r="D38" s="4">
        <f t="shared" si="0"/>
        <v>0.8454999999999999</v>
      </c>
      <c r="E38" s="4">
        <v>0.86</v>
      </c>
      <c r="F38" s="4">
        <v>0.905</v>
      </c>
      <c r="G38" s="4">
        <f t="shared" si="1"/>
        <v>0.817</v>
      </c>
      <c r="H38" s="4">
        <f t="shared" si="1"/>
        <v>0.85975</v>
      </c>
    </row>
    <row r="39" spans="1:8" ht="10.5">
      <c r="A39" s="4">
        <v>0.9</v>
      </c>
      <c r="B39" s="4">
        <v>0.93</v>
      </c>
      <c r="C39" s="4">
        <f t="shared" si="0"/>
        <v>0.855</v>
      </c>
      <c r="D39" s="4">
        <f t="shared" si="0"/>
        <v>0.8835</v>
      </c>
      <c r="E39" s="4">
        <v>0.91</v>
      </c>
      <c r="F39" s="4">
        <v>0.95</v>
      </c>
      <c r="G39" s="4">
        <f t="shared" si="1"/>
        <v>0.8644999999999999</v>
      </c>
      <c r="H39" s="4">
        <f t="shared" si="1"/>
        <v>0.9025</v>
      </c>
    </row>
    <row r="40" spans="1:8" ht="10.5">
      <c r="A40" s="4">
        <v>0.94</v>
      </c>
      <c r="B40" s="4">
        <v>0.99</v>
      </c>
      <c r="C40" s="4">
        <f t="shared" si="0"/>
        <v>0.8929999999999999</v>
      </c>
      <c r="D40" s="4">
        <f t="shared" si="0"/>
        <v>0.9405</v>
      </c>
      <c r="E40" s="4">
        <v>0.96</v>
      </c>
      <c r="F40" s="4">
        <v>0.99</v>
      </c>
      <c r="G40" s="4">
        <f t="shared" si="1"/>
        <v>0.9119999999999999</v>
      </c>
      <c r="H40" s="4">
        <f t="shared" si="1"/>
        <v>0.9405</v>
      </c>
    </row>
    <row r="41" spans="1:8" ht="12">
      <c r="A41" s="92">
        <v>1</v>
      </c>
      <c r="B41" s="92">
        <v>1.02</v>
      </c>
      <c r="C41" s="4">
        <f t="shared" si="0"/>
        <v>0.95</v>
      </c>
      <c r="D41" s="4">
        <f t="shared" si="0"/>
        <v>0.969</v>
      </c>
      <c r="E41" s="92">
        <v>1</v>
      </c>
      <c r="F41" s="92">
        <v>1.02</v>
      </c>
      <c r="G41" s="4">
        <f t="shared" si="1"/>
        <v>0.95</v>
      </c>
      <c r="H41" s="4">
        <f t="shared" si="1"/>
        <v>0.969</v>
      </c>
    </row>
    <row r="42" spans="1:8" ht="10.5">
      <c r="A42" s="4">
        <v>1.02</v>
      </c>
      <c r="B42" s="4">
        <v>1.05</v>
      </c>
      <c r="C42" s="4">
        <f t="shared" si="0"/>
        <v>0.969</v>
      </c>
      <c r="D42" s="4">
        <f t="shared" si="0"/>
        <v>0.9974999999999999</v>
      </c>
      <c r="E42" s="4">
        <v>1.02</v>
      </c>
      <c r="F42" s="4">
        <v>1.05</v>
      </c>
      <c r="G42" s="4">
        <f t="shared" si="1"/>
        <v>0.969</v>
      </c>
      <c r="H42" s="4">
        <f t="shared" si="1"/>
        <v>0.9974999999999999</v>
      </c>
    </row>
  </sheetData>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Dyck</dc:creator>
  <cp:keywords/>
  <dc:description/>
  <cp:lastModifiedBy>www.triathlon-szene.de</cp:lastModifiedBy>
  <cp:lastPrinted>2006-10-26T12:51:20Z</cp:lastPrinted>
  <dcterms:created xsi:type="dcterms:W3CDTF">2010-07-19T13:37:01Z</dcterms:created>
  <dcterms:modified xsi:type="dcterms:W3CDTF">2006-10-30T22:09:57Z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